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งานของปู\งานของปู๋นา\สอบราคา+ประกวดราคาปี2568\ปรับปรุงอาคารจ่ายกลาง\ก่อสร้างซัพพลาย\ประชุมกรรมการกำหนดราคากลาง\"/>
    </mc:Choice>
  </mc:AlternateContent>
  <xr:revisionPtr revIDLastSave="0" documentId="13_ncr:1_{8FADF913-D4C0-45D7-A945-8AA0FE186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ร.6" sheetId="6" r:id="rId1"/>
    <sheet name="ปร.5 (ก)" sheetId="4" r:id="rId2"/>
    <sheet name="ปร.5 (ข)" sheetId="5" r:id="rId3"/>
    <sheet name="ปร.4 (พ)" sheetId="7" r:id="rId4"/>
    <sheet name="ปร.4 (สรุป)" sheetId="9" r:id="rId5"/>
    <sheet name="ปร.4 (รวม)" sheetId="8" r:id="rId6"/>
    <sheet name="ค่าF. ปี66" sheetId="10" r:id="rId7"/>
  </sheets>
  <externalReferences>
    <externalReference r:id="rId8"/>
    <externalReference r:id="rId9"/>
  </externalReferences>
  <definedNames>
    <definedName name="_FAC1">[1]สรุป!$C$307</definedName>
    <definedName name="_Fill" hidden="1">[2]PL!#REF!</definedName>
    <definedName name="factor_table">'ค่าF. ปี66'!$F$10:$F$33</definedName>
    <definedName name="HTML_CodePage" hidden="1">874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6">'ค่าF. ปี66'!$B$1:$G$34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8" l="1"/>
  <c r="M57" i="8" l="1"/>
  <c r="M58" i="8"/>
  <c r="M59" i="8"/>
  <c r="M60" i="8"/>
  <c r="M56" i="8"/>
  <c r="F36" i="8"/>
  <c r="F27" i="8"/>
  <c r="F28" i="8" s="1"/>
  <c r="M61" i="8" l="1"/>
  <c r="K185" i="8"/>
  <c r="K188" i="8"/>
  <c r="K184" i="8"/>
  <c r="K187" i="8"/>
  <c r="K183" i="8"/>
  <c r="J210" i="8" l="1"/>
  <c r="H210" i="8"/>
  <c r="J213" i="8"/>
  <c r="H213" i="8"/>
  <c r="J203" i="8"/>
  <c r="H203" i="8"/>
  <c r="J204" i="8"/>
  <c r="H204" i="8"/>
  <c r="K213" i="8" l="1"/>
  <c r="K210" i="8"/>
  <c r="K204" i="8"/>
  <c r="K203" i="8"/>
  <c r="J205" i="8"/>
  <c r="H205" i="8"/>
  <c r="K205" i="8" l="1"/>
  <c r="F26" i="8" l="1"/>
  <c r="J39" i="8" l="1"/>
  <c r="K20" i="8"/>
  <c r="K22" i="8"/>
  <c r="K24" i="8"/>
  <c r="K27" i="8"/>
  <c r="K19" i="8"/>
  <c r="K16" i="8"/>
  <c r="K21" i="8"/>
  <c r="K36" i="8"/>
  <c r="K31" i="8"/>
  <c r="K15" i="8"/>
  <c r="K14" i="8"/>
  <c r="K32" i="8"/>
  <c r="K29" i="8"/>
  <c r="K23" i="8"/>
  <c r="K28" i="8"/>
  <c r="K33" i="8"/>
  <c r="K35" i="8"/>
  <c r="K37" i="8"/>
  <c r="K30" i="8"/>
  <c r="K25" i="8"/>
  <c r="K34" i="8"/>
  <c r="K26" i="8"/>
  <c r="K39" i="8" l="1"/>
  <c r="AB11" i="9" s="1"/>
  <c r="H39" i="8"/>
  <c r="K17" i="8"/>
  <c r="AB10" i="9" s="1"/>
  <c r="J151" i="8" l="1"/>
  <c r="J152" i="8"/>
  <c r="J153" i="8"/>
  <c r="H151" i="8"/>
  <c r="H152" i="8"/>
  <c r="H153" i="8"/>
  <c r="J162" i="8" l="1"/>
  <c r="H162" i="8"/>
  <c r="H126" i="8"/>
  <c r="H154" i="8"/>
  <c r="J126" i="8"/>
  <c r="J154" i="8"/>
  <c r="K152" i="8"/>
  <c r="K153" i="8"/>
  <c r="K151" i="8"/>
  <c r="H107" i="8"/>
  <c r="H112" i="8" l="1"/>
  <c r="K154" i="8"/>
  <c r="J81" i="8"/>
  <c r="J112" i="8"/>
  <c r="K126" i="8"/>
  <c r="AB17" i="9" s="1"/>
  <c r="H81" i="8"/>
  <c r="J107" i="8"/>
  <c r="K162" i="8"/>
  <c r="K81" i="8" l="1"/>
  <c r="AB14" i="9" s="1"/>
  <c r="K107" i="8"/>
  <c r="AB15" i="9" s="1"/>
  <c r="AB12" i="9"/>
  <c r="K112" i="8"/>
  <c r="AB16" i="9" s="1"/>
  <c r="J10" i="10" l="1"/>
  <c r="AB35" i="9" l="1"/>
  <c r="Q16" i="4" s="1"/>
  <c r="J189" i="8" l="1"/>
  <c r="H189" i="8"/>
  <c r="J214" i="8" l="1"/>
  <c r="H214" i="8"/>
  <c r="AB30" i="9"/>
  <c r="Q15" i="4" s="1"/>
  <c r="AQ15" i="4" s="1"/>
  <c r="AA17" i="7"/>
  <c r="AA16" i="7"/>
  <c r="K189" i="8" l="1"/>
  <c r="AB21" i="9" s="1"/>
  <c r="AB19" i="9"/>
  <c r="AB63" i="9"/>
  <c r="Q14" i="7" s="1"/>
  <c r="K214" i="8"/>
  <c r="AB53" i="9" s="1"/>
  <c r="AB23" i="9"/>
  <c r="AB18" i="9"/>
  <c r="Q14" i="5" l="1"/>
  <c r="AB25" i="9"/>
  <c r="AB36" i="9" s="1"/>
  <c r="AB56" i="9" l="1"/>
  <c r="Q14" i="4"/>
  <c r="AQ14" i="4" l="1"/>
  <c r="V14" i="7" l="1"/>
  <c r="AA14" i="7" s="1"/>
  <c r="V14" i="5"/>
  <c r="AA14" i="5" s="1"/>
  <c r="Q19" i="5"/>
  <c r="W19" i="6" s="1"/>
  <c r="AA23" i="5" l="1"/>
  <c r="W20" i="6" s="1"/>
  <c r="W21" i="6"/>
  <c r="AA23" i="7"/>
  <c r="Q18" i="4" l="1"/>
  <c r="W17" i="6" l="1"/>
  <c r="D5" i="10" s="1"/>
  <c r="C9" i="10" l="1"/>
  <c r="C8" i="10" l="1"/>
  <c r="C12" i="10" s="1"/>
  <c r="C10" i="10" l="1"/>
  <c r="C13" i="10" s="1"/>
  <c r="C14" i="10" s="1"/>
  <c r="V14" i="4" l="1"/>
  <c r="AA14" i="4" s="1"/>
  <c r="V15" i="4"/>
  <c r="AA15" i="4" s="1"/>
  <c r="C16" i="10"/>
  <c r="M18" i="6"/>
  <c r="W18" i="6" s="1"/>
  <c r="W23" i="6" s="1"/>
  <c r="W24" i="6" s="1"/>
  <c r="W26" i="6" s="1"/>
  <c r="AA24" i="4" l="1"/>
  <c r="AA24" i="7"/>
  <c r="AA23" i="4"/>
  <c r="AA24" i="5"/>
  <c r="G25" i="6"/>
</calcChain>
</file>

<file path=xl/sharedStrings.xml><?xml version="1.0" encoding="utf-8"?>
<sst xmlns="http://schemas.openxmlformats.org/spreadsheetml/2006/main" count="632" uniqueCount="284">
  <si>
    <t>ลำดับ</t>
  </si>
  <si>
    <t>หน่วย</t>
  </si>
  <si>
    <t>จำนวน</t>
  </si>
  <si>
    <t>ค่าวัสดุ</t>
  </si>
  <si>
    <t>ต่อหน่วย</t>
  </si>
  <si>
    <t>เป็นเงิน</t>
  </si>
  <si>
    <t>ค่าแรงงาน</t>
  </si>
  <si>
    <t>รวมเงิน</t>
  </si>
  <si>
    <t>โครงการก่อสร้าง</t>
  </si>
  <si>
    <t>สถานที่ก่อสร้าง</t>
  </si>
  <si>
    <t>แบบเลขที่</t>
  </si>
  <si>
    <t>เอกสารเลขที่</t>
  </si>
  <si>
    <t>รายการ</t>
  </si>
  <si>
    <t>จำนวนเงินชนิดฐานราก</t>
  </si>
  <si>
    <t>หมายเหตุ</t>
  </si>
  <si>
    <t>ไม่ตอกเข็ม</t>
  </si>
  <si>
    <t>เสาเข็มเจาะ</t>
  </si>
  <si>
    <t>กลุ่มงานที่ 1</t>
  </si>
  <si>
    <t>1.1 งานโครงสร้างวิศวกรรม</t>
  </si>
  <si>
    <t>ส่วนที่1  ค่างานต้นทุน (คำนวณในราคาทุน)</t>
  </si>
  <si>
    <t>(คิดเฉพาะค่าวัสดุและค่าแรงงานหรือทุนซึ่งยังไม่รวมค่าอำนวยการ ดอกเบี้ย กำไร และภาษี)</t>
  </si>
  <si>
    <t>1.2 งานสถาปัตยกรรม</t>
  </si>
  <si>
    <t>1.3 งานระบบสุขาภิบาล และดับเพลิง</t>
  </si>
  <si>
    <t>1.3.1 งานระบบสุขาภิบาล</t>
  </si>
  <si>
    <t>1.4 งานระบบไฟฟ้า และสื่อสาร</t>
  </si>
  <si>
    <t>1.4.1 งานระบบไฟฟ้า</t>
  </si>
  <si>
    <t>รวมค่างานกลุ่มที่ 1</t>
  </si>
  <si>
    <t>กลุ่มงานที่ 2</t>
  </si>
  <si>
    <t>2.1 งานครุภัณฑ์จัดจ้าง หรือสั่งทำ</t>
  </si>
  <si>
    <t>รวมค่างานกลุ่มงานที่ 2</t>
  </si>
  <si>
    <t>รวมค่างานกลุ่มงานที่ 3</t>
  </si>
  <si>
    <t>3.1 งานภูมิทัศน์</t>
  </si>
  <si>
    <t>กลุ่มงานที่ 3</t>
  </si>
  <si>
    <t>ส่วนที่ 2 หมวดงานครุภัณฑ์จัดซื้อ หรือสั่งซื้อ</t>
  </si>
  <si>
    <t>1  ครุภัณฑ์จัดซื้อ หรือสั่งซื้อ</t>
  </si>
  <si>
    <t xml:space="preserve">ส่วนที่ 3 ค่าใช้จ่ายพิเศษตามข้อกำหนดฯ </t>
  </si>
  <si>
    <t>(คิดในราคาเหมารวม ซึ่งรวมค่าใช้จ่ายและค่าภาษีไว้ด้วยแล้ว)</t>
  </si>
  <si>
    <t>1  หมวดค่าใช้จ่ายพิเศษตามข้อกำหนด เงื่อนไข และความจำเป็นต้องมี</t>
  </si>
  <si>
    <t>รวมค่างานกลุ่มที่ 3</t>
  </si>
  <si>
    <t>ผู้ปรับราคา/แก้ไข</t>
  </si>
  <si>
    <t>ผู้ตรวจสอบ</t>
  </si>
  <si>
    <t>ผู้ประมาณการ</t>
  </si>
  <si>
    <t>วันที่ปรับราคา</t>
  </si>
  <si>
    <t>พื้นทีอาคาร</t>
  </si>
  <si>
    <t>จำนวนชั้น</t>
  </si>
  <si>
    <t>ชั้น</t>
  </si>
  <si>
    <t>ตร.ม.</t>
  </si>
  <si>
    <t>ส่วนที่ 1 ค่างานต้นทุน (คำนวณในราคาทุน)</t>
  </si>
  <si>
    <t xml:space="preserve"> 1. กลุ่มที่ 1</t>
  </si>
  <si>
    <t xml:space="preserve"> 1.1 งานโครงสร้างวิศวกรรม</t>
  </si>
  <si>
    <t>แบบหล่อคอนกรีต</t>
  </si>
  <si>
    <t xml:space="preserve"> - คร่าวยึดแบบหล่อ</t>
  </si>
  <si>
    <t>ตะปู</t>
  </si>
  <si>
    <t>เหล็กเสริมข้ออ้อย ( SD 40 )</t>
  </si>
  <si>
    <t xml:space="preserve"> - DB 12 มม.</t>
  </si>
  <si>
    <t xml:space="preserve"> - DB 20 มม.</t>
  </si>
  <si>
    <t xml:space="preserve"> - DB 25 มม.</t>
  </si>
  <si>
    <t>ลวดผูกเหล็ก</t>
  </si>
  <si>
    <t>รวม 1.1.1</t>
  </si>
  <si>
    <t>จุด</t>
  </si>
  <si>
    <t>ลบ.ม</t>
  </si>
  <si>
    <t>ตร.ม</t>
  </si>
  <si>
    <t>กก.</t>
  </si>
  <si>
    <t xml:space="preserve"> 1.1.2 งานโครงสร้างทั่วไป</t>
  </si>
  <si>
    <t>เหล็กเสริมเส้นกลม ( SR 24 )</t>
  </si>
  <si>
    <t xml:space="preserve"> - RB 6 มม.</t>
  </si>
  <si>
    <t xml:space="preserve"> - RB 9 มม.</t>
  </si>
  <si>
    <t>รวม 1.1.2</t>
  </si>
  <si>
    <t xml:space="preserve"> 1.2 งานสถาปัตยกรรม</t>
  </si>
  <si>
    <t xml:space="preserve"> 1.2.1 งานฝ้าเพดาน</t>
  </si>
  <si>
    <t>รวม 1.2.1</t>
  </si>
  <si>
    <t>ม.</t>
  </si>
  <si>
    <t>ฉาบปูนเรียบ</t>
  </si>
  <si>
    <t>เสาเอ็น-ทับหลัง คสล. สำหรับก่ออิฐครึ่งแผ่น</t>
  </si>
  <si>
    <t>รวม 1.2.2</t>
  </si>
  <si>
    <t xml:space="preserve"> 1.2.3 งานพื้น - ผิวพื้น</t>
  </si>
  <si>
    <t xml:space="preserve"> 1.2.2 งานผนัง - ผิงผนัง</t>
  </si>
  <si>
    <t>รวม 1.2.3</t>
  </si>
  <si>
    <t>ชุด</t>
  </si>
  <si>
    <t xml:space="preserve"> (1) อ่างล้างหน้าชนิดฝังเคาน์เตอร์ พร้อมอุปกรณ์</t>
  </si>
  <si>
    <t>รวม 1.2.6</t>
  </si>
  <si>
    <t>รวม 1.2.5</t>
  </si>
  <si>
    <t xml:space="preserve"> (4) ราวแขวนผ้า</t>
  </si>
  <si>
    <t xml:space="preserve"> (5) สายฉีดชำระ</t>
  </si>
  <si>
    <t xml:space="preserve"> (6) ที่ใส่กระดาษชำระ</t>
  </si>
  <si>
    <t xml:space="preserve"> (8) ฝักบัวสายอ่อน พร้อมวาวล์ผสมเปิด-ปิดแบบก้านโยก</t>
  </si>
  <si>
    <t xml:space="preserve"> (9) ที่วางสบู่</t>
  </si>
  <si>
    <t xml:space="preserve"> (12) ก๊อกเดี่ยวติดผนังก้านโยก ชนิดต่อสายยาง</t>
  </si>
  <si>
    <t>หนาไม่น้อยกว่า 0.8 มม. ความลึกไม่น้อยกว่า 16 ซม.</t>
  </si>
  <si>
    <t>ก๊อกแบบก้านโยก พร้อมอุปกรณ์</t>
  </si>
  <si>
    <t>ทาสีอะครีลิคชนิดทนสภาวะอากาศ ภายใน</t>
  </si>
  <si>
    <t>ทาสีอะครีลิคชนิดทนสภาวะอากาศ ภายนอก</t>
  </si>
  <si>
    <t xml:space="preserve"> 1.3 งานระบบสุขาภิบาล และดับเพลิง</t>
  </si>
  <si>
    <t xml:space="preserve"> 1.3.1 งานระบบสุขาภิบาล</t>
  </si>
  <si>
    <t xml:space="preserve"> - Dia. 3"</t>
  </si>
  <si>
    <t>เหมา</t>
  </si>
  <si>
    <t xml:space="preserve"> - Dia. 4"</t>
  </si>
  <si>
    <t>Floor Clean Out</t>
  </si>
  <si>
    <t xml:space="preserve">เดินท่อน้ำทิ้ง    PVC.  Class 8.5 </t>
  </si>
  <si>
    <t>รวม 1.3.1</t>
  </si>
  <si>
    <t xml:space="preserve"> 1.4 งานระบบไฟฟ้า และสื่อสาร</t>
  </si>
  <si>
    <t xml:space="preserve"> 1.4.1 งานระบบไฟฟ้า</t>
  </si>
  <si>
    <t>เดินสายร้อยท่อ สวิทช์ ดวงโคม เต้ารับ</t>
  </si>
  <si>
    <t>รวม 1.4.1</t>
  </si>
  <si>
    <t>พร้อมรีโมทคอนโทรลแบบดิจิตอล</t>
  </si>
  <si>
    <t>รวม 1.</t>
  </si>
  <si>
    <t>เดือน</t>
  </si>
  <si>
    <t>ส่วนราชการ</t>
  </si>
  <si>
    <t>หน่วยงานออกแบบแปลนและรายการ</t>
  </si>
  <si>
    <t>ประมาณราคาตามแบบ</t>
  </si>
  <si>
    <t>ราคาค่าแรงงานตามบัญชีค่าแรงงาน / ค่าดำเนินการ สำหรับถอดแบบคำนวณราคากลางงานก่อสร้าง</t>
  </si>
  <si>
    <t>ประมาณราคาเมื่อวันที่</t>
  </si>
  <si>
    <t>พ.ศ.</t>
  </si>
  <si>
    <t>แจ้งราคาเมื่อเดือน</t>
  </si>
  <si>
    <t>พื้นที่อาคาร</t>
  </si>
  <si>
    <t>ราคาค่าก่อสร้างฐานรากชนิด</t>
  </si>
  <si>
    <t>ตอกเข็ม คอร.</t>
  </si>
  <si>
    <t>ค่างานส่วนที่ 1 ค่างานต้นทุน (คำนวณในราคาทุน)</t>
  </si>
  <si>
    <t>ค่างานส่วนที่ 2 หมวดงานครุภัณฑ์จัดซื้อ หรือสั่งซื้อ</t>
  </si>
  <si>
    <t>ค่างานส่วนที่ 3 ค่าใช้จ่ายพิเศษตามข้อกำหนดฯ (ถ้ามี)</t>
  </si>
  <si>
    <t>รวมเงิน (1)+(2)+(3)</t>
  </si>
  <si>
    <t>คิดเป็นเงินทั้งสิ้นโดยประมาณ</t>
  </si>
  <si>
    <t>ตัวหนังสือ</t>
  </si>
  <si>
    <t>ลำดับที่</t>
  </si>
  <si>
    <t>ค่างาน</t>
  </si>
  <si>
    <t>Factor F</t>
  </si>
  <si>
    <t>ค่าก่อสร้าง</t>
  </si>
  <si>
    <t>ค่างานต้นทุน</t>
  </si>
  <si>
    <t>หมายแหตุ</t>
  </si>
  <si>
    <t>ส่วนที่ 1  ค่างานต้นทุน (คำนวณในราคาทุน)</t>
  </si>
  <si>
    <t>ดอกเบี้ยเงินกู้</t>
  </si>
  <si>
    <t>ภาษีมูลค่าเพิ่ม</t>
  </si>
  <si>
    <t>%</t>
  </si>
  <si>
    <t>เงินล่วงหน้าจ่าย</t>
  </si>
  <si>
    <t>เงินประกันผลงานหัก</t>
  </si>
  <si>
    <t>รวมค่างาน  ส่วนที่ 1  ค่างานต้นทุน</t>
  </si>
  <si>
    <t>เฉลี่ยราคา</t>
  </si>
  <si>
    <t>บาท / ตร.ม.</t>
  </si>
  <si>
    <t>ส่วนที่ 2  หมวดงานครุภัณฑ์จัดซื้อ หรือสั่งซื้อ</t>
  </si>
  <si>
    <t>1.  ครุภัณฑ์จัดซื้อ หรือสั่งซื้อ</t>
  </si>
  <si>
    <t>ราคารวมค่า</t>
  </si>
  <si>
    <t>ราคารวมค่าภาษีมูลค่าเพิ่ม (VAT)</t>
  </si>
  <si>
    <t>ปร.4</t>
  </si>
  <si>
    <t>แผ่น</t>
  </si>
  <si>
    <t>ตัวคูณ</t>
  </si>
  <si>
    <t>และความจำเป็นต้องมี</t>
  </si>
  <si>
    <t>หมวดค่าใช้จ่ายพิเศษตามข้อกำหนด เงื่อนไข</t>
  </si>
  <si>
    <t xml:space="preserve"> - ปริมาณงานและราคาต่อหน่วยในบัญชีวัสดุนี้ เป็นราคาเบื้องต้นเพื่อประกอบสำหรับขอจัดตั้งงบประมาณเท่านั้น</t>
  </si>
  <si>
    <t xml:space="preserve">   จะต้องจัดทำปริมาณงานและราคาต่อหน่วย ตามรูปแบบและเอกสารรายการประกอบแบบก่อสร้างที่กำหนด</t>
  </si>
  <si>
    <t xml:space="preserve">วันที่ประมาณราคา </t>
  </si>
  <si>
    <t xml:space="preserve"> (2) ยิปซั่มบอร์ด หนา 9 มม. ชนิดกันชื้น ฉาบรอยต่อเรียบ</t>
  </si>
  <si>
    <t xml:space="preserve"> (3) โถส้วมชักโครก 2 ชิ้น รุ่นท่อน้ำทิ้งแบบลงพื้น </t>
  </si>
  <si>
    <t xml:space="preserve">     อุปกรณ์หม้อน้ำครบชุด</t>
  </si>
  <si>
    <t xml:space="preserve"> - ข้อต่อ-อุปกรณ์ท่อ,เหล็กยึดท่อ,ค่าทดสอบ,ทาสีทำสัญลักษณ์ท่อ</t>
  </si>
  <si>
    <t xml:space="preserve"> 1. ครุภัณฑ์จัดซื้อ หรือสั่งซื้อ</t>
  </si>
  <si>
    <t>รวมค่างานกลุ่มที่ 2</t>
  </si>
  <si>
    <t>รวมค่างานกลุ่มงานที่ 1</t>
  </si>
  <si>
    <t>(คิดราคาผู้ผลิตหรือตัวแทนจำหน่ายซึ่งไม่รวมค่าภาษี)</t>
  </si>
  <si>
    <t>ส่วนที่ 3  ค่าใช้จ่ายพิเศษตามข้อกำหนด (ถ้ามี)</t>
  </si>
  <si>
    <t>ยอดรวมค่างานกลุ่มที่ 1 ยอดต่างจากกองแบบแผน 1 บาท (51,156,148.-)</t>
  </si>
  <si>
    <t xml:space="preserve"> - ปริมาณงานและราคาต่อหน่วยในบัญชีวัสดุนี้ ไม่สามารถใช้เป็นแนวทางในการกำหนดราคากลางได้ ผู้กำหนดราคากลาง</t>
  </si>
  <si>
    <t>ราคาค่าวัสดุ สำนักดัชนีเศรษฐกิจการค้า กระทรวงพาณิชย์ จังหวัดเชียงใหม่ ประจำเดือน</t>
  </si>
  <si>
    <t>-</t>
  </si>
  <si>
    <t>การคำนวณหาค่า Factor-F เฉลี่ย</t>
  </si>
  <si>
    <t>ตาราง Factor F  งานอาคาร</t>
  </si>
  <si>
    <t>ราคาค่าวัสดุและค่าแรงที่ประมาณราคาได้</t>
  </si>
  <si>
    <t>บาท</t>
  </si>
  <si>
    <t>Factor F =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</si>
  <si>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</si>
  <si>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ค่าภาษีมูลค่าเพิ่ม</t>
  </si>
  <si>
    <t>B</t>
  </si>
  <si>
    <t>B : ค่างานต้นทุนต่ำ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</si>
  <si>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</si>
  <si>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</si>
  <si>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</si>
  <si>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</si>
  <si>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</si>
  <si>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</si>
  <si>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</si>
  <si>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</si>
  <si>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</si>
  <si>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</si>
  <si>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</si>
  <si>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 xml:space="preserve"> </t>
  </si>
  <si>
    <t>แบบสรุปราคากลางงานก่อสร้างอาคาร</t>
  </si>
  <si>
    <t>แบบสรุปค่าก่อสร้าง (ค่างานต้นทุน)</t>
  </si>
  <si>
    <t>แบบสรุปค่าครุภัณฑ์จัดซื้อหรือสั่งซื้อ</t>
  </si>
  <si>
    <t>แบบแสดงรายการ ปริมาณงานและราคา สำหรับค่าใช้จ่ายพิเศษตามข้อกำหนด</t>
  </si>
  <si>
    <t>แบบแสดงรายการ ปริมาณงานและราคา</t>
  </si>
  <si>
    <t>หนังสือกรมบัญชีกลาง ที่ กค 0433.2/ว 499 ลว.28 สิงหาคม 2566</t>
  </si>
  <si>
    <t>เริ่มใช้ 28 สิงหาคม 2566</t>
  </si>
  <si>
    <t>หลักเกณฑ์และวิธีการกำหนดราคากลางงานก่อสร้าง ลงวันที่ 6 กรกฎาคม 2565 (ราชกิจจานุเบกษา ลงวันที่ 1  ส.ค.2565 มีผลใช้บังคับ วันที่ 2 ส.ค.2565)</t>
  </si>
  <si>
    <t>ประกาศอัตราดอกเบี้ยเงินกู้ฯ และปรับปรุงตาราง Factor F หนังสือกรมบัญชีกลาง ด่วนที่สุด ที่ กค 0433.2/ว 499 ลว.28 สิงหาคม 2566</t>
  </si>
  <si>
    <t>Factor F งานก่อสร้างอาคาร  เงื่อนไข - เงินล่วงหน้าจ่าย  0 % , - เงินประกันผลงานหัก  0 % , - ดอกเบี้ยเงินกู้  7. % , - ค่าภาษีมูลค่าเพิ่ม  7 %</t>
  </si>
  <si>
    <t>กุมภาพันธ์</t>
  </si>
  <si>
    <t>งานปรับปรุง ต่อเติม อาคารจ่ายกลาง (ห้องซับพลาย)</t>
  </si>
  <si>
    <t>โรงพยาบาลอมก๋อย 262 ถนนเจริญทัศนา ต.อมก๋อย อ.อมก๋อย จ.เชียงใหม่</t>
  </si>
  <si>
    <t>งานทุบรื้อผนังเก่า และขนย้ายขยะเศษปูน</t>
  </si>
  <si>
    <t>งานรื้อหลังคาเก่า พร้อมขนย้ายไปเก็บ</t>
  </si>
  <si>
    <t>งานรื้อฝ้าเพดานเก่า พร้อมขนย้ายไปเก็บ</t>
  </si>
  <si>
    <t xml:space="preserve"> 1.1.1 งานงานทุบรื้อผนังเก่า</t>
  </si>
  <si>
    <t>งานวางผังแนวอาคาร</t>
  </si>
  <si>
    <t>ขุดดิน และถมคืน</t>
  </si>
  <si>
    <t>ทรายหยาบ</t>
  </si>
  <si>
    <t>คอนกรีตหยาบ</t>
  </si>
  <si>
    <t xml:space="preserve"> - ค่าแรงประกอบแบบหล่อคอนกรีต ( คิด 100% )</t>
  </si>
  <si>
    <t xml:space="preserve"> - แบบหล่อ (ใช้ 100% ของทั้งหมด)</t>
  </si>
  <si>
    <t>เหล็ก wire mesh 4 mm.@0.20 m.</t>
  </si>
  <si>
    <t>ท่อน</t>
  </si>
  <si>
    <t>ค่าแรงประกอบ และติดตั้งโครงเหล็ก</t>
  </si>
  <si>
    <t>งานมุงหลังคา วัสดุมุง</t>
  </si>
  <si>
    <t>ครอบข้าง แผ่นเหล็กMETAL SHEET ยาว 3.20 ม.</t>
  </si>
  <si>
    <t>น๊อตยิงแผ่นครอบหลังคา 20 มม.</t>
  </si>
  <si>
    <t>น๊อตยิงแผ่นหลังคา 48 มม.</t>
  </si>
  <si>
    <t>เชิงชายไม้ฝาเฌอร่า 8" ยาว 3 ม.</t>
  </si>
  <si>
    <t>สีน้ำมันทาไม้เฌอร่า</t>
  </si>
  <si>
    <t>ค่าแรงมุงหลังคา</t>
  </si>
  <si>
    <t>ตัว</t>
  </si>
  <si>
    <t>เมตร</t>
  </si>
  <si>
    <t xml:space="preserve"> (1) ผนังก่ออิฐมอญ 1/2 แผ่น</t>
  </si>
  <si>
    <t>P3 ผนังตาขายถัก 1.5" x 1.5"</t>
  </si>
  <si>
    <t xml:space="preserve"> (ผ3) กระเบื้องเคลือบ ขนาด 0.30 x 0.30 ม.</t>
  </si>
  <si>
    <t xml:space="preserve"> (พ1) กระเบื้องเคลือบ ชนาด 0.40 x 0.40 ม.</t>
  </si>
  <si>
    <t xml:space="preserve"> (พ2) กระเบื้องเคลือบ ชนาด 0.30 x 0.30 ม.</t>
  </si>
  <si>
    <t>ปูน ทรายปรับระดับก่อนปูกระเบี้อง</t>
  </si>
  <si>
    <t>โครงคร่าวเหล็กอาบสังกะสี</t>
  </si>
  <si>
    <t xml:space="preserve"> (2) ไฟเบอร์ซีเมนต์ หนา 4 มม.  ฉาบรอยต่อเรียบ </t>
  </si>
  <si>
    <t>D1 ประตูบานเลื่อนรางบน  อลูมิเนียม1.20 x 2.00 ม.</t>
  </si>
  <si>
    <t>D2 ประตูบานสวิง อลูมิเนียม1.20 x 2.00 ม.</t>
  </si>
  <si>
    <t>D3 บาน ไม้ 80x200 m. วงกบไม้เนื้องแข็ง2"x4"</t>
  </si>
  <si>
    <t>D4 บาน  PVC 70x200 m. วงกบไม้เนื้องแข็ง2"x4"</t>
  </si>
  <si>
    <t>W1 หน้าต่างอลูมิเนียม 120 x 1.20 ม.</t>
  </si>
  <si>
    <t>W2 หน้าต่างอลูมิเนียมบานสวิงล่าง 0.50 x 0.60 ม.</t>
  </si>
  <si>
    <t xml:space="preserve"> P1 ผนังกระจกบาน Fix</t>
  </si>
  <si>
    <t xml:space="preserve"> P2 ผนังกระจกบาน Fix</t>
  </si>
  <si>
    <t xml:space="preserve"> P4ผนังกระจกบาน Fix</t>
  </si>
  <si>
    <t>ผนังกระจกและลูกฟุกอลูมิเนียม</t>
  </si>
  <si>
    <t xml:space="preserve"> (2) กระจกเงาพร้อมอุปกรณ์</t>
  </si>
  <si>
    <t>อ่างล้างจาน 1 หลุม 1 ที่พัก Stanless Steel AISI 304</t>
  </si>
  <si>
    <t>สีน้ำมันตัดขอบกันเปื้อน</t>
  </si>
  <si>
    <t>สีทาฝ้าเพดาน ภายใน</t>
  </si>
  <si>
    <t>สีทาฝ้าเพดาน ภายนอก</t>
  </si>
  <si>
    <t>ระบบน้ำประปา (CWSและ CWT)</t>
  </si>
  <si>
    <t>พัดลมดูดอากาศ 10 "  พร้อมอุปกรณ์ (พร้อมเดินสายร้อยท่อ PVC. ไฟฟ้า)</t>
  </si>
  <si>
    <t>ตุ้โหลด 8 ช่องพร้อมอุปกรณ์/แมนกันดูด/แทงกราวด์</t>
  </si>
  <si>
    <t>ระบบแมนเมนจ่ายในอาคาร</t>
  </si>
  <si>
    <t xml:space="preserve">เครื่องปรับกาศ  ขนาด 12000 BTU พร้อมอุปกรณ์ </t>
  </si>
  <si>
    <t xml:space="preserve">เครื่องปรับกาศ  ขนาด 9000 BTU พร้อมอุปกรณ์ </t>
  </si>
  <si>
    <t>เครื่องปรับอากาศแบบแยกส่วน ชนิดติดใต้ฝ้าเพดาน</t>
  </si>
  <si>
    <t>ขนาด 9,000 BTU/H</t>
  </si>
  <si>
    <t>ขนาด 12,000 BTU/H</t>
  </si>
  <si>
    <t>การปรับปรุงบัญชีค่าแรง/ดำเนินการสำหรับถอดแบบคำนวณราคากลางงานก่อสร้าง หนังสือกรมบัญชีกลาง ด่วนที่สุด ที่ กค 0433.2/ว 135 ลว.3 มีนาคม 2566</t>
  </si>
  <si>
    <t xml:space="preserve"> - 'เหล็กกล่อง [/]50x50x1.5 มม.แป นน.14.28 กก./ท่อน</t>
  </si>
  <si>
    <t xml:space="preserve"> - เหล็กกล่อง [/]75x45x3.2 มม. จันทัน นน. 33 กก./ท่อน</t>
  </si>
  <si>
    <t xml:space="preserve"> - เหล็กกล่อง [/]100x100x2.3มม. เสา นน. 41.7 กก./ท่อน</t>
  </si>
  <si>
    <t xml:space="preserve"> - เหล็กกล่อง [/]100x50x2.0 มม. ขื่อ อะเส นน. 26.9 กก./ท่อน</t>
  </si>
  <si>
    <t xml:space="preserve"> - เหล็กกล่อง [/]50x25x1.2 มม.รับแผ่นไม้ชิงชาย นน. 7.80 กก./ท่อน</t>
  </si>
  <si>
    <t>เครื่อง</t>
  </si>
  <si>
    <t xml:space="preserve"> - Dia. 4" (ระบบท่อเมนโสโครก)</t>
  </si>
  <si>
    <t xml:space="preserve"> - Dia. 3" (ระบบท่อเมนท่อน้ำเสีย)</t>
  </si>
  <si>
    <t xml:space="preserve"> - Dia. 2" (ระบบท่อน้ำทิ้งที่พื้น)</t>
  </si>
  <si>
    <t xml:space="preserve"> - Dia. 1 1/2" (ระบบท่ออากาศ)</t>
  </si>
  <si>
    <t>คอนกรีตโครงสร้าง ( 240 KSC. รูปทรงลูกบาศก์ )</t>
  </si>
  <si>
    <t xml:space="preserve">มุงหลังคา Metal Sheet  หนา 0.35 มม. + พียูโฟม </t>
  </si>
  <si>
    <t>หนา 25 มม. (สีกำหนดภายหลัง)</t>
  </si>
  <si>
    <t>ดวงโคมพร้อมอุปกรณ์ LED 2x18W (เดินสายร้อยท่อ PVC. ไฟฟ้า)</t>
  </si>
  <si>
    <t>ดวงโคมพร้อมอุปกรณ์ LED 9W (เดินสายร้อยท่อ PVC. ไฟฟ้า)</t>
  </si>
  <si>
    <t>สวิตช์และเต้ารับ</t>
  </si>
  <si>
    <t xml:space="preserve"> - สวิตช์รับเดี่ยว ขนาด 16A แรงดัน 250V</t>
  </si>
  <si>
    <t>รวมกล่องหน้ากาก</t>
  </si>
  <si>
    <t xml:space="preserve"> - เต้ารับคู่ขนาด 16A แรงดัน 250V มีกราวด์</t>
  </si>
  <si>
    <t xml:space="preserve"> รวมกล่องหน้ากาก</t>
  </si>
  <si>
    <t xml:space="preserve"> 1.1.3 งานโครงหลังคา </t>
  </si>
  <si>
    <t>รวม 1.1.3</t>
  </si>
  <si>
    <t xml:space="preserve"> 1.2.4 งานประตู - หน้าต่าง</t>
  </si>
  <si>
    <t>รวม 1.2.4</t>
  </si>
  <si>
    <t xml:space="preserve"> 1.2.5 งานสุขภัณฑ์</t>
  </si>
  <si>
    <t xml:space="preserve"> 1.2.6 งานทาสี</t>
  </si>
  <si>
    <r>
      <rPr>
        <b/>
        <sz val="13"/>
        <color theme="1"/>
        <rFont val="TH Sarabun New"/>
        <family val="2"/>
      </rPr>
      <t>รวมค่างาน</t>
    </r>
    <r>
      <rPr>
        <sz val="13"/>
        <color theme="1"/>
        <rFont val="TH Sarabun New"/>
        <family val="2"/>
      </rPr>
      <t xml:space="preserve">  </t>
    </r>
    <r>
      <rPr>
        <b/>
        <sz val="13"/>
        <color theme="1"/>
        <rFont val="TH Sarabun New"/>
        <family val="2"/>
      </rPr>
      <t xml:space="preserve">ส่วนที่ 3 </t>
    </r>
    <r>
      <rPr>
        <sz val="13"/>
        <color theme="1"/>
        <rFont val="TH Sarabun New"/>
        <family val="2"/>
      </rPr>
      <t xml:space="preserve">ค่าใช้จ่ายพิเศษตามข้อกำหนดฯ </t>
    </r>
  </si>
  <si>
    <t>มิถุนายน</t>
  </si>
  <si>
    <t>กรกฎาคม</t>
  </si>
  <si>
    <r>
      <rPr>
        <b/>
        <sz val="12"/>
        <color theme="1"/>
        <rFont val="TH Sarabun New"/>
        <family val="2"/>
      </rPr>
      <t>รวมค่างาน</t>
    </r>
    <r>
      <rPr>
        <sz val="12"/>
        <color theme="1"/>
        <rFont val="TH Sarabun New"/>
        <family val="2"/>
      </rPr>
      <t xml:space="preserve">  </t>
    </r>
    <r>
      <rPr>
        <b/>
        <sz val="12"/>
        <color theme="1"/>
        <rFont val="TH Sarabun New"/>
        <family val="2"/>
      </rPr>
      <t>ส่วนที่ 1</t>
    </r>
    <r>
      <rPr>
        <sz val="12"/>
        <color theme="1"/>
        <rFont val="TH Sarabun New"/>
        <family val="2"/>
      </rPr>
      <t xml:space="preserve">  ค่างานต้นทุน (คำนวณในราคาทุน)</t>
    </r>
  </si>
  <si>
    <r>
      <rPr>
        <b/>
        <sz val="12"/>
        <color theme="1"/>
        <rFont val="TH Sarabun New"/>
        <family val="2"/>
      </rPr>
      <t>รวมค่างาน</t>
    </r>
    <r>
      <rPr>
        <sz val="12"/>
        <color theme="1"/>
        <rFont val="TH Sarabun New"/>
        <family val="2"/>
      </rPr>
      <t xml:space="preserve">  </t>
    </r>
    <r>
      <rPr>
        <b/>
        <sz val="12"/>
        <color theme="1"/>
        <rFont val="TH Sarabun New"/>
        <family val="2"/>
      </rPr>
      <t>ส่วนที่ 2</t>
    </r>
    <r>
      <rPr>
        <sz val="12"/>
        <color theme="1"/>
        <rFont val="TH Sarabun New"/>
        <family val="2"/>
      </rPr>
      <t xml:space="preserve"> หมวดงานครุภัณฑ์จัดซื้อ หรือสั่งซื้อ</t>
    </r>
  </si>
  <si>
    <r>
      <rPr>
        <b/>
        <sz val="11"/>
        <color theme="1"/>
        <rFont val="TH Sarabun New"/>
        <family val="2"/>
      </rPr>
      <t>รวมค่างาน</t>
    </r>
    <r>
      <rPr>
        <sz val="11"/>
        <color theme="1"/>
        <rFont val="TH Sarabun New"/>
        <family val="2"/>
      </rPr>
      <t xml:space="preserve">  </t>
    </r>
    <r>
      <rPr>
        <b/>
        <sz val="11"/>
        <color theme="1"/>
        <rFont val="TH Sarabun New"/>
        <family val="2"/>
      </rPr>
      <t>ส่วนที่ 2</t>
    </r>
    <r>
      <rPr>
        <sz val="11"/>
        <color theme="1"/>
        <rFont val="TH Sarabun New"/>
        <family val="2"/>
      </rPr>
      <t xml:space="preserve"> หมวดงานครุภัณฑ์จัดซื้อ หรือสั่งซื้อ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</si>
</sst>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000"/>
    <numFmt numFmtId="189" formatCode="_(* #,##0.00_);_(* \(#,##0.00\);_(* &quot;-&quot;??_);_(@_)"/>
    <numFmt numFmtId="190" formatCode="_-* #,##0.0000_-;\-* #,##0.0000_-;_-* &quot;-&quot;??_-;_-@_-"/>
    <numFmt numFmtId="191" formatCode="_-* #,##0.00000_-;\-* #,##0.00000_-;_-* &quot;-&quot;??_-;_-@_-"/>
    <numFmt numFmtId="192" formatCode="#,##0\ \ "/>
  </numFmts>
  <fonts count="48" x14ac:knownFonts="1">
    <font>
      <sz val="11"/>
      <color theme="1"/>
      <name val="Tahoma"/>
      <family val="2"/>
      <charset val="1"/>
      <scheme val="minor"/>
    </font>
    <font>
      <sz val="11"/>
      <color theme="1"/>
      <name val="Tahoma"/>
      <family val="2"/>
      <charset val="1"/>
      <scheme val="minor"/>
    </font>
    <font>
      <sz val="14"/>
      <name val="AngsanaUPC"/>
      <family val="1"/>
    </font>
    <font>
      <b/>
      <sz val="14"/>
      <name val="CordiaUPC"/>
      <family val="2"/>
      <charset val="222"/>
    </font>
    <font>
      <b/>
      <sz val="24"/>
      <name val="CordiaUPC"/>
      <family val="2"/>
      <charset val="222"/>
    </font>
    <font>
      <sz val="10"/>
      <name val="Arial"/>
      <family val="2"/>
    </font>
    <font>
      <b/>
      <sz val="20"/>
      <name val="CordiaUPC"/>
      <family val="2"/>
      <charset val="22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color indexed="10"/>
      <name val="CordiaUPC"/>
      <family val="2"/>
      <charset val="222"/>
    </font>
    <font>
      <b/>
      <sz val="16"/>
      <color indexed="12"/>
      <name val="CordiaUPC"/>
      <family val="2"/>
      <charset val="222"/>
    </font>
    <font>
      <b/>
      <sz val="16"/>
      <name val="CordiaUPC"/>
      <family val="2"/>
      <charset val="222"/>
    </font>
    <font>
      <b/>
      <sz val="14"/>
      <color indexed="10"/>
      <name val="Cordia New"/>
      <family val="2"/>
    </font>
    <font>
      <b/>
      <sz val="18"/>
      <name val="CordiaUPC"/>
      <family val="2"/>
      <charset val="22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i/>
      <sz val="14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sz val="8"/>
      <name val="Tahoma"/>
      <family val="2"/>
      <charset val="1"/>
      <scheme val="minor"/>
    </font>
    <font>
      <b/>
      <sz val="12"/>
      <name val="CordiaUPC"/>
      <family val="2"/>
      <charset val="222"/>
    </font>
    <font>
      <sz val="12"/>
      <name val="EucrosiaUPC"/>
      <family val="1"/>
      <charset val="222"/>
    </font>
    <font>
      <sz val="12"/>
      <name val="EucrosiaUPC"/>
      <family val="1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b/>
      <sz val="16"/>
      <color theme="1"/>
      <name val="TH Sarabun New"/>
      <family val="2"/>
    </font>
    <font>
      <b/>
      <sz val="13"/>
      <color theme="1"/>
      <name val="TH Sarabun New"/>
      <family val="2"/>
    </font>
    <font>
      <sz val="11"/>
      <color rgb="FFFF0000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3"/>
      <color theme="0"/>
      <name val="TH Sarabun New"/>
      <family val="2"/>
    </font>
    <font>
      <b/>
      <sz val="13"/>
      <name val="TH Sarabun New"/>
      <family val="2"/>
    </font>
    <font>
      <b/>
      <sz val="11.5"/>
      <color theme="1"/>
      <name val="TH Sarabun New"/>
      <family val="2"/>
    </font>
    <font>
      <b/>
      <sz val="12"/>
      <name val="TH Sarabun New"/>
      <family val="2"/>
    </font>
    <font>
      <sz val="13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9" fillId="0" borderId="0"/>
    <xf numFmtId="0" fontId="30" fillId="0" borderId="0"/>
    <xf numFmtId="43" fontId="5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52">
    <xf numFmtId="0" fontId="0" fillId="0" borderId="0" xfId="0"/>
    <xf numFmtId="189" fontId="3" fillId="0" borderId="0" xfId="2" applyFont="1"/>
    <xf numFmtId="189" fontId="3" fillId="0" borderId="28" xfId="2" applyFont="1" applyBorder="1"/>
    <xf numFmtId="189" fontId="3" fillId="0" borderId="29" xfId="2" applyFont="1" applyBorder="1"/>
    <xf numFmtId="0" fontId="8" fillId="0" borderId="13" xfId="3" applyFont="1" applyBorder="1"/>
    <xf numFmtId="9" fontId="9" fillId="0" borderId="14" xfId="3" applyNumberFormat="1" applyFont="1" applyBorder="1" applyAlignment="1">
      <alignment horizontal="center"/>
    </xf>
    <xf numFmtId="189" fontId="3" fillId="0" borderId="14" xfId="2" applyFont="1" applyBorder="1"/>
    <xf numFmtId="189" fontId="11" fillId="0" borderId="13" xfId="2" applyFont="1" applyBorder="1"/>
    <xf numFmtId="189" fontId="3" fillId="0" borderId="0" xfId="2" applyFont="1" applyBorder="1"/>
    <xf numFmtId="189" fontId="12" fillId="4" borderId="1" xfId="2" quotePrefix="1" applyFont="1" applyFill="1" applyBorder="1"/>
    <xf numFmtId="9" fontId="13" fillId="5" borderId="14" xfId="3" applyNumberFormat="1" applyFont="1" applyFill="1" applyBorder="1" applyAlignment="1">
      <alignment horizontal="center"/>
    </xf>
    <xf numFmtId="189" fontId="14" fillId="0" borderId="13" xfId="2" applyFont="1" applyBorder="1" applyAlignment="1">
      <alignment horizontal="center" vertical="center"/>
    </xf>
    <xf numFmtId="189" fontId="3" fillId="0" borderId="13" xfId="2" applyFont="1" applyBorder="1"/>
    <xf numFmtId="189" fontId="17" fillId="0" borderId="20" xfId="2" applyFont="1" applyBorder="1"/>
    <xf numFmtId="0" fontId="8" fillId="0" borderId="18" xfId="3" applyFont="1" applyBorder="1"/>
    <xf numFmtId="189" fontId="18" fillId="0" borderId="13" xfId="2" applyFont="1" applyBorder="1" applyAlignment="1">
      <alignment horizontal="right"/>
    </xf>
    <xf numFmtId="187" fontId="19" fillId="3" borderId="11" xfId="2" applyNumberFormat="1" applyFont="1" applyFill="1" applyBorder="1" applyProtection="1">
      <protection hidden="1"/>
    </xf>
    <xf numFmtId="189" fontId="18" fillId="0" borderId="0" xfId="2" applyFont="1" applyBorder="1"/>
    <xf numFmtId="0" fontId="9" fillId="3" borderId="30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189" fontId="3" fillId="0" borderId="13" xfId="2" applyFont="1" applyBorder="1" applyAlignment="1">
      <alignment horizontal="right"/>
    </xf>
    <xf numFmtId="189" fontId="3" fillId="3" borderId="1" xfId="2" applyFont="1" applyFill="1" applyBorder="1"/>
    <xf numFmtId="0" fontId="9" fillId="3" borderId="31" xfId="3" applyFont="1" applyFill="1" applyBorder="1" applyAlignment="1">
      <alignment horizontal="center"/>
    </xf>
    <xf numFmtId="0" fontId="8" fillId="3" borderId="18" xfId="3" applyFont="1" applyFill="1" applyBorder="1"/>
    <xf numFmtId="189" fontId="20" fillId="0" borderId="13" xfId="2" applyFont="1" applyBorder="1" applyAlignment="1">
      <alignment horizontal="right"/>
    </xf>
    <xf numFmtId="187" fontId="19" fillId="3" borderId="12" xfId="2" applyNumberFormat="1" applyFont="1" applyFill="1" applyBorder="1"/>
    <xf numFmtId="189" fontId="20" fillId="0" borderId="0" xfId="2" applyFont="1" applyFill="1" applyBorder="1"/>
    <xf numFmtId="187" fontId="8" fillId="0" borderId="1" xfId="2" applyNumberFormat="1" applyFont="1" applyBorder="1"/>
    <xf numFmtId="188" fontId="8" fillId="0" borderId="32" xfId="3" applyNumberFormat="1" applyFont="1" applyBorder="1" applyAlignment="1">
      <alignment horizontal="center"/>
    </xf>
    <xf numFmtId="188" fontId="8" fillId="0" borderId="7" xfId="3" applyNumberFormat="1" applyFont="1" applyBorder="1" applyAlignment="1">
      <alignment horizontal="center"/>
    </xf>
    <xf numFmtId="189" fontId="21" fillId="0" borderId="13" xfId="2" applyFont="1" applyBorder="1" applyAlignment="1">
      <alignment horizontal="right"/>
    </xf>
    <xf numFmtId="190" fontId="22" fillId="3" borderId="1" xfId="2" applyNumberFormat="1" applyFont="1" applyFill="1" applyBorder="1"/>
    <xf numFmtId="188" fontId="8" fillId="0" borderId="9" xfId="3" applyNumberFormat="1" applyFont="1" applyBorder="1" applyAlignment="1">
      <alignment horizontal="center"/>
    </xf>
    <xf numFmtId="190" fontId="23" fillId="6" borderId="33" xfId="2" applyNumberFormat="1" applyFont="1" applyFill="1" applyBorder="1"/>
    <xf numFmtId="191" fontId="24" fillId="0" borderId="0" xfId="2" applyNumberFormat="1" applyFont="1" applyBorder="1"/>
    <xf numFmtId="189" fontId="25" fillId="0" borderId="1" xfId="2" applyFont="1" applyBorder="1"/>
    <xf numFmtId="189" fontId="26" fillId="0" borderId="13" xfId="2" applyFont="1" applyBorder="1" applyAlignment="1">
      <alignment horizontal="right"/>
    </xf>
    <xf numFmtId="187" fontId="11" fillId="0" borderId="0" xfId="2" applyNumberFormat="1" applyFont="1" applyBorder="1"/>
    <xf numFmtId="191" fontId="24" fillId="0" borderId="14" xfId="2" applyNumberFormat="1" applyFont="1" applyBorder="1"/>
    <xf numFmtId="187" fontId="11" fillId="0" borderId="14" xfId="2" applyNumberFormat="1" applyFont="1" applyBorder="1"/>
    <xf numFmtId="189" fontId="3" fillId="0" borderId="5" xfId="2" applyFont="1" applyBorder="1"/>
    <xf numFmtId="189" fontId="3" fillId="0" borderId="6" xfId="2" applyFont="1" applyBorder="1"/>
    <xf numFmtId="191" fontId="24" fillId="0" borderId="7" xfId="2" applyNumberFormat="1" applyFont="1" applyBorder="1"/>
    <xf numFmtId="187" fontId="8" fillId="0" borderId="1" xfId="2" applyNumberFormat="1" applyFont="1" applyBorder="1" applyAlignment="1">
      <alignment horizontal="right"/>
    </xf>
    <xf numFmtId="0" fontId="5" fillId="0" borderId="0" xfId="3"/>
    <xf numFmtId="189" fontId="28" fillId="0" borderId="0" xfId="2" applyFont="1"/>
    <xf numFmtId="43" fontId="7" fillId="0" borderId="27" xfId="4" applyFont="1" applyBorder="1"/>
    <xf numFmtId="192" fontId="33" fillId="0" borderId="44" xfId="1" applyNumberFormat="1" applyFont="1" applyFill="1" applyBorder="1" applyAlignment="1">
      <alignment horizontal="left" vertical="center"/>
    </xf>
    <xf numFmtId="192" fontId="34" fillId="0" borderId="44" xfId="1" applyNumberFormat="1" applyFont="1" applyFill="1" applyBorder="1" applyAlignment="1">
      <alignment horizontal="left" vertical="center"/>
    </xf>
    <xf numFmtId="0" fontId="31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43" fontId="33" fillId="0" borderId="37" xfId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8" fillId="0" borderId="0" xfId="0" applyFont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6" fillId="0" borderId="14" xfId="0" applyFont="1" applyBorder="1" applyAlignment="1">
      <alignment vertical="center"/>
    </xf>
    <xf numFmtId="0" fontId="39" fillId="0" borderId="0" xfId="0" applyFont="1"/>
    <xf numFmtId="0" fontId="38" fillId="0" borderId="0" xfId="0" applyFont="1"/>
    <xf numFmtId="0" fontId="36" fillId="0" borderId="6" xfId="0" applyFont="1" applyBorder="1" applyAlignment="1">
      <alignment horizontal="left" vertical="center"/>
    </xf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13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6" fillId="0" borderId="13" xfId="0" applyFont="1" applyBorder="1"/>
    <xf numFmtId="0" fontId="36" fillId="0" borderId="14" xfId="0" applyFont="1" applyBorder="1"/>
    <xf numFmtId="0" fontId="42" fillId="0" borderId="0" xfId="0" applyFont="1"/>
    <xf numFmtId="0" fontId="36" fillId="0" borderId="3" xfId="0" applyFont="1" applyBorder="1"/>
    <xf numFmtId="0" fontId="36" fillId="0" borderId="4" xfId="0" applyFont="1" applyBorder="1"/>
    <xf numFmtId="0" fontId="38" fillId="0" borderId="0" xfId="0" applyFont="1" applyAlignment="1">
      <alignment vertical="center"/>
    </xf>
    <xf numFmtId="0" fontId="36" fillId="0" borderId="18" xfId="0" applyFont="1" applyBorder="1"/>
    <xf numFmtId="0" fontId="36" fillId="0" borderId="20" xfId="0" applyFont="1" applyBorder="1"/>
    <xf numFmtId="0" fontId="36" fillId="0" borderId="17" xfId="0" applyFont="1" applyBorder="1"/>
    <xf numFmtId="0" fontId="36" fillId="0" borderId="10" xfId="0" applyFont="1" applyBorder="1"/>
    <xf numFmtId="0" fontId="36" fillId="0" borderId="9" xfId="0" applyFont="1" applyBorder="1"/>
    <xf numFmtId="0" fontId="36" fillId="0" borderId="8" xfId="0" applyFont="1" applyBorder="1"/>
    <xf numFmtId="0" fontId="36" fillId="0" borderId="6" xfId="0" applyFont="1" applyBorder="1" applyAlignment="1">
      <alignment vertical="center"/>
    </xf>
    <xf numFmtId="0" fontId="38" fillId="0" borderId="6" xfId="0" applyFont="1" applyBorder="1"/>
    <xf numFmtId="0" fontId="38" fillId="0" borderId="6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43" fontId="39" fillId="0" borderId="0" xfId="0" applyNumberFormat="1" applyFont="1"/>
    <xf numFmtId="43" fontId="35" fillId="0" borderId="0" xfId="1" applyFont="1"/>
    <xf numFmtId="0" fontId="36" fillId="0" borderId="8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43" fontId="36" fillId="0" borderId="0" xfId="0" applyNumberFormat="1" applyFont="1"/>
    <xf numFmtId="3" fontId="36" fillId="0" borderId="0" xfId="0" applyNumberFormat="1" applyFont="1"/>
    <xf numFmtId="0" fontId="36" fillId="0" borderId="2" xfId="0" applyFont="1" applyBorder="1"/>
    <xf numFmtId="43" fontId="35" fillId="0" borderId="0" xfId="0" applyNumberFormat="1" applyFont="1"/>
    <xf numFmtId="0" fontId="35" fillId="0" borderId="9" xfId="0" applyFont="1" applyBorder="1"/>
    <xf numFmtId="43" fontId="43" fillId="2" borderId="13" xfId="1" applyFont="1" applyFill="1" applyBorder="1" applyAlignment="1">
      <alignment horizontal="center" vertical="center"/>
    </xf>
    <xf numFmtId="43" fontId="43" fillId="2" borderId="0" xfId="1" applyFont="1" applyFill="1" applyBorder="1" applyAlignment="1">
      <alignment horizontal="center" vertical="center"/>
    </xf>
    <xf numFmtId="43" fontId="43" fillId="2" borderId="14" xfId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43" fontId="38" fillId="0" borderId="21" xfId="1" applyFont="1" applyBorder="1" applyAlignment="1">
      <alignment horizontal="center" vertical="center"/>
    </xf>
    <xf numFmtId="43" fontId="38" fillId="0" borderId="22" xfId="1" applyFont="1" applyBorder="1" applyAlignment="1">
      <alignment horizontal="center" vertical="center"/>
    </xf>
    <xf numFmtId="43" fontId="38" fillId="0" borderId="23" xfId="1" applyFont="1" applyBorder="1" applyAlignment="1">
      <alignment horizontal="center" vertical="center"/>
    </xf>
    <xf numFmtId="43" fontId="44" fillId="2" borderId="0" xfId="0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14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8" fontId="38" fillId="0" borderId="6" xfId="0" applyNumberFormat="1" applyFont="1" applyBorder="1" applyAlignment="1">
      <alignment horizontal="center" vertical="center"/>
    </xf>
    <xf numFmtId="188" fontId="38" fillId="0" borderId="7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right" vertical="center"/>
    </xf>
    <xf numFmtId="0" fontId="36" fillId="0" borderId="10" xfId="0" applyFont="1" applyBorder="1" applyAlignment="1">
      <alignment horizontal="right" vertical="center"/>
    </xf>
    <xf numFmtId="0" fontId="36" fillId="0" borderId="6" xfId="0" applyFont="1" applyBorder="1" applyAlignment="1">
      <alignment horizontal="right" vertical="center"/>
    </xf>
    <xf numFmtId="0" fontId="36" fillId="0" borderId="7" xfId="0" applyFont="1" applyBorder="1" applyAlignment="1">
      <alignment horizontal="right" vertical="center"/>
    </xf>
    <xf numFmtId="0" fontId="36" fillId="0" borderId="10" xfId="0" applyFont="1" applyBorder="1" applyAlignment="1">
      <alignment horizontal="left" vertical="center"/>
    </xf>
    <xf numFmtId="3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43" fontId="38" fillId="0" borderId="5" xfId="1" applyFont="1" applyBorder="1" applyAlignment="1">
      <alignment horizontal="center" vertical="center"/>
    </xf>
    <xf numFmtId="43" fontId="38" fillId="0" borderId="6" xfId="1" applyFont="1" applyBorder="1" applyAlignment="1">
      <alignment horizontal="center" vertical="center"/>
    </xf>
    <xf numFmtId="43" fontId="38" fillId="0" borderId="7" xfId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43" fontId="38" fillId="0" borderId="13" xfId="1" applyFont="1" applyBorder="1" applyAlignment="1">
      <alignment horizontal="center" vertical="center"/>
    </xf>
    <xf numFmtId="43" fontId="38" fillId="0" borderId="0" xfId="1" applyFont="1" applyBorder="1" applyAlignment="1">
      <alignment horizontal="center" vertical="center"/>
    </xf>
    <xf numFmtId="43" fontId="38" fillId="0" borderId="14" xfId="1" applyFont="1" applyBorder="1" applyAlignment="1">
      <alignment horizontal="center" vertical="center"/>
    </xf>
    <xf numFmtId="43" fontId="38" fillId="0" borderId="5" xfId="0" applyNumberFormat="1" applyFont="1" applyBorder="1" applyAlignment="1">
      <alignment horizontal="center" vertical="center"/>
    </xf>
    <xf numFmtId="43" fontId="38" fillId="0" borderId="5" xfId="1" applyFont="1" applyFill="1" applyBorder="1" applyAlignment="1">
      <alignment horizontal="center" vertical="center"/>
    </xf>
    <xf numFmtId="43" fontId="38" fillId="0" borderId="6" xfId="1" applyFont="1" applyFill="1" applyBorder="1" applyAlignment="1">
      <alignment horizontal="center" vertical="center"/>
    </xf>
    <xf numFmtId="43" fontId="38" fillId="0" borderId="7" xfId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43" fontId="38" fillId="0" borderId="2" xfId="1" applyFont="1" applyBorder="1" applyAlignment="1">
      <alignment horizontal="center" vertical="center"/>
    </xf>
    <xf numFmtId="43" fontId="38" fillId="0" borderId="3" xfId="1" applyFont="1" applyBorder="1" applyAlignment="1">
      <alignment horizontal="center" vertical="center"/>
    </xf>
    <xf numFmtId="43" fontId="38" fillId="0" borderId="4" xfId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43" fontId="36" fillId="0" borderId="2" xfId="1" applyFont="1" applyFill="1" applyBorder="1" applyAlignment="1">
      <alignment horizontal="center" vertical="center"/>
    </xf>
    <xf numFmtId="43" fontId="36" fillId="0" borderId="3" xfId="1" applyFont="1" applyFill="1" applyBorder="1" applyAlignment="1">
      <alignment horizontal="center" vertical="center"/>
    </xf>
    <xf numFmtId="43" fontId="36" fillId="0" borderId="4" xfId="1" applyFont="1" applyFill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3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6" fillId="0" borderId="2" xfId="0" quotePrefix="1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13" xfId="0" quotePrefix="1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187" fontId="36" fillId="0" borderId="8" xfId="1" applyNumberFormat="1" applyFont="1" applyBorder="1" applyAlignment="1">
      <alignment horizontal="center" vertical="center"/>
    </xf>
    <xf numFmtId="187" fontId="36" fillId="0" borderId="10" xfId="1" applyNumberFormat="1" applyFont="1" applyBorder="1" applyAlignment="1">
      <alignment horizontal="center" vertical="center"/>
    </xf>
    <xf numFmtId="187" fontId="36" fillId="0" borderId="9" xfId="1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43" fontId="38" fillId="0" borderId="13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14" xfId="0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8" fillId="0" borderId="3" xfId="0" applyFont="1" applyBorder="1" applyAlignment="1">
      <alignment horizontal="left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1" fillId="0" borderId="13" xfId="0" quotePrefix="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43" fontId="38" fillId="0" borderId="8" xfId="0" applyNumberFormat="1" applyFont="1" applyBorder="1" applyAlignment="1">
      <alignment horizontal="center"/>
    </xf>
    <xf numFmtId="43" fontId="38" fillId="0" borderId="10" xfId="0" applyNumberFormat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3" fontId="36" fillId="0" borderId="10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87" fontId="36" fillId="0" borderId="8" xfId="1" applyNumberFormat="1" applyFont="1" applyBorder="1" applyAlignment="1">
      <alignment horizontal="center"/>
    </xf>
    <xf numFmtId="187" fontId="36" fillId="0" borderId="10" xfId="1" applyNumberFormat="1" applyFont="1" applyBorder="1" applyAlignment="1">
      <alignment horizontal="center"/>
    </xf>
    <xf numFmtId="187" fontId="36" fillId="0" borderId="9" xfId="1" applyNumberFormat="1" applyFont="1" applyBorder="1" applyAlignment="1">
      <alignment horizontal="center"/>
    </xf>
    <xf numFmtId="0" fontId="31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43" fontId="36" fillId="0" borderId="20" xfId="0" applyNumberFormat="1" applyFont="1" applyBorder="1" applyAlignment="1">
      <alignment horizontal="center"/>
    </xf>
    <xf numFmtId="43" fontId="36" fillId="0" borderId="17" xfId="0" applyNumberFormat="1" applyFont="1" applyBorder="1" applyAlignment="1">
      <alignment horizontal="center"/>
    </xf>
    <xf numFmtId="43" fontId="36" fillId="0" borderId="18" xfId="0" applyNumberFormat="1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43" fontId="36" fillId="0" borderId="13" xfId="1" applyFont="1" applyBorder="1" applyAlignment="1">
      <alignment horizontal="center"/>
    </xf>
    <xf numFmtId="43" fontId="36" fillId="0" borderId="0" xfId="1" applyFont="1" applyBorder="1" applyAlignment="1">
      <alignment horizontal="center"/>
    </xf>
    <xf numFmtId="43" fontId="36" fillId="0" borderId="14" xfId="1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9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16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14" xfId="0" applyFont="1" applyBorder="1" applyAlignment="1">
      <alignment horizontal="left"/>
    </xf>
    <xf numFmtId="43" fontId="36" fillId="0" borderId="13" xfId="0" applyNumberFormat="1" applyFont="1" applyBorder="1" applyAlignment="1">
      <alignment horizontal="center"/>
    </xf>
    <xf numFmtId="43" fontId="36" fillId="0" borderId="0" xfId="0" applyNumberFormat="1" applyFont="1" applyAlignment="1">
      <alignment horizontal="center"/>
    </xf>
    <xf numFmtId="43" fontId="36" fillId="0" borderId="14" xfId="0" applyNumberFormat="1" applyFont="1" applyBorder="1" applyAlignment="1">
      <alignment horizontal="center"/>
    </xf>
    <xf numFmtId="43" fontId="36" fillId="0" borderId="8" xfId="1" applyFont="1" applyBorder="1" applyAlignment="1">
      <alignment horizontal="center"/>
    </xf>
    <xf numFmtId="43" fontId="36" fillId="0" borderId="10" xfId="1" applyFont="1" applyBorder="1" applyAlignment="1">
      <alignment horizontal="center"/>
    </xf>
    <xf numFmtId="43" fontId="36" fillId="0" borderId="9" xfId="1" applyFont="1" applyBorder="1" applyAlignment="1">
      <alignment horizontal="center"/>
    </xf>
    <xf numFmtId="0" fontId="35" fillId="0" borderId="1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14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43" fontId="38" fillId="0" borderId="5" xfId="0" applyNumberFormat="1" applyFont="1" applyBorder="1" applyAlignment="1">
      <alignment horizontal="center"/>
    </xf>
    <xf numFmtId="43" fontId="38" fillId="0" borderId="6" xfId="0" applyNumberFormat="1" applyFont="1" applyBorder="1" applyAlignment="1">
      <alignment horizontal="center"/>
    </xf>
    <xf numFmtId="2" fontId="36" fillId="0" borderId="13" xfId="0" applyNumberFormat="1" applyFont="1" applyBorder="1" applyAlignment="1">
      <alignment horizontal="center"/>
    </xf>
    <xf numFmtId="2" fontId="36" fillId="0" borderId="0" xfId="0" applyNumberFormat="1" applyFont="1" applyAlignment="1">
      <alignment horizontal="center"/>
    </xf>
    <xf numFmtId="2" fontId="36" fillId="0" borderId="14" xfId="0" applyNumberFormat="1" applyFont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38" fillId="0" borderId="3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42" fillId="0" borderId="0" xfId="0" applyFont="1" applyAlignment="1">
      <alignment horizontal="center" vertical="center"/>
    </xf>
    <xf numFmtId="187" fontId="36" fillId="0" borderId="13" xfId="1" applyNumberFormat="1" applyFont="1" applyBorder="1" applyAlignment="1">
      <alignment horizontal="center"/>
    </xf>
    <xf numFmtId="187" fontId="36" fillId="0" borderId="0" xfId="1" applyNumberFormat="1" applyFont="1" applyBorder="1" applyAlignment="1">
      <alignment horizontal="center"/>
    </xf>
    <xf numFmtId="187" fontId="36" fillId="0" borderId="14" xfId="1" applyNumberFormat="1" applyFont="1" applyBorder="1" applyAlignment="1">
      <alignment horizontal="center"/>
    </xf>
    <xf numFmtId="43" fontId="36" fillId="0" borderId="13" xfId="1" applyFont="1" applyBorder="1" applyAlignment="1">
      <alignment horizontal="center" vertical="center"/>
    </xf>
    <xf numFmtId="43" fontId="36" fillId="0" borderId="0" xfId="1" applyFont="1" applyBorder="1" applyAlignment="1">
      <alignment horizontal="center" vertical="center"/>
    </xf>
    <xf numFmtId="43" fontId="36" fillId="0" borderId="14" xfId="1" applyFont="1" applyBorder="1" applyAlignment="1">
      <alignment horizontal="center" vertical="center"/>
    </xf>
    <xf numFmtId="43" fontId="36" fillId="0" borderId="13" xfId="0" applyNumberFormat="1" applyFont="1" applyBorder="1" applyAlignment="1">
      <alignment horizontal="center" vertical="center"/>
    </xf>
    <xf numFmtId="43" fontId="36" fillId="0" borderId="0" xfId="0" applyNumberFormat="1" applyFont="1" applyAlignment="1">
      <alignment horizontal="center" vertical="center"/>
    </xf>
    <xf numFmtId="43" fontId="36" fillId="0" borderId="14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187" fontId="36" fillId="0" borderId="13" xfId="0" applyNumberFormat="1" applyFont="1" applyBorder="1" applyAlignment="1">
      <alignment horizontal="center"/>
    </xf>
    <xf numFmtId="43" fontId="38" fillId="0" borderId="8" xfId="0" applyNumberFormat="1" applyFont="1" applyBorder="1" applyAlignment="1">
      <alignment horizontal="center" vertical="center"/>
    </xf>
    <xf numFmtId="43" fontId="38" fillId="0" borderId="10" xfId="0" applyNumberFormat="1" applyFont="1" applyBorder="1" applyAlignment="1">
      <alignment horizontal="center" vertical="center"/>
    </xf>
    <xf numFmtId="43" fontId="38" fillId="0" borderId="9" xfId="0" applyNumberFormat="1" applyFont="1" applyBorder="1" applyAlignment="1">
      <alignment horizontal="center" vertical="center"/>
    </xf>
    <xf numFmtId="43" fontId="36" fillId="2" borderId="8" xfId="1" applyFont="1" applyFill="1" applyBorder="1" applyAlignment="1">
      <alignment horizontal="center"/>
    </xf>
    <xf numFmtId="43" fontId="36" fillId="2" borderId="10" xfId="1" applyFont="1" applyFill="1" applyBorder="1" applyAlignment="1">
      <alignment horizontal="center"/>
    </xf>
    <xf numFmtId="43" fontId="36" fillId="2" borderId="9" xfId="1" applyFont="1" applyFill="1" applyBorder="1" applyAlignment="1">
      <alignment horizontal="center"/>
    </xf>
    <xf numFmtId="0" fontId="38" fillId="0" borderId="8" xfId="0" applyFont="1" applyBorder="1" applyAlignment="1">
      <alignment horizontal="right" vertical="center"/>
    </xf>
    <xf numFmtId="0" fontId="38" fillId="0" borderId="10" xfId="0" applyFont="1" applyBorder="1" applyAlignment="1">
      <alignment horizontal="right" vertical="center"/>
    </xf>
    <xf numFmtId="0" fontId="38" fillId="0" borderId="9" xfId="0" applyFont="1" applyBorder="1" applyAlignment="1">
      <alignment horizontal="right" vertical="center"/>
    </xf>
    <xf numFmtId="0" fontId="38" fillId="0" borderId="9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43" fontId="36" fillId="0" borderId="1" xfId="1" applyFont="1" applyBorder="1" applyAlignment="1">
      <alignment horizont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2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189" fontId="4" fillId="3" borderId="24" xfId="2" applyFont="1" applyFill="1" applyBorder="1" applyAlignment="1">
      <alignment horizontal="center"/>
    </xf>
    <xf numFmtId="189" fontId="4" fillId="3" borderId="25" xfId="2" applyFont="1" applyFill="1" applyBorder="1" applyAlignment="1">
      <alignment horizontal="center"/>
    </xf>
    <xf numFmtId="0" fontId="6" fillId="3" borderId="24" xfId="3" applyFont="1" applyFill="1" applyBorder="1" applyAlignment="1">
      <alignment horizontal="center"/>
    </xf>
    <xf numFmtId="0" fontId="6" fillId="3" borderId="26" xfId="3" applyFont="1" applyFill="1" applyBorder="1" applyAlignment="1">
      <alignment horizontal="center"/>
    </xf>
    <xf numFmtId="43" fontId="10" fillId="0" borderId="13" xfId="4" applyFont="1" applyBorder="1" applyAlignment="1">
      <alignment horizontal="left"/>
    </xf>
    <xf numFmtId="43" fontId="10" fillId="0" borderId="0" xfId="4" applyFont="1" applyBorder="1" applyAlignment="1">
      <alignment horizontal="left"/>
    </xf>
    <xf numFmtId="189" fontId="14" fillId="0" borderId="0" xfId="2" applyFont="1" applyBorder="1" applyAlignment="1">
      <alignment vertical="center"/>
    </xf>
    <xf numFmtId="189" fontId="12" fillId="0" borderId="13" xfId="2" applyFont="1" applyBorder="1" applyAlignment="1">
      <alignment horizontal="center"/>
    </xf>
    <xf numFmtId="189" fontId="12" fillId="0" borderId="0" xfId="2" applyFont="1" applyBorder="1" applyAlignment="1">
      <alignment horizontal="center"/>
    </xf>
    <xf numFmtId="189" fontId="12" fillId="0" borderId="14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43" fontId="36" fillId="2" borderId="0" xfId="1" applyFont="1" applyFill="1" applyBorder="1" applyAlignment="1">
      <alignment horizontal="center"/>
    </xf>
    <xf numFmtId="0" fontId="33" fillId="0" borderId="37" xfId="0" applyFont="1" applyFill="1" applyBorder="1" applyAlignment="1">
      <alignment horizontal="center"/>
    </xf>
    <xf numFmtId="43" fontId="33" fillId="0" borderId="37" xfId="1" applyFont="1" applyFill="1" applyBorder="1" applyAlignment="1">
      <alignment horizontal="right"/>
    </xf>
    <xf numFmtId="43" fontId="33" fillId="0" borderId="47" xfId="1" applyFont="1" applyFill="1" applyBorder="1"/>
    <xf numFmtId="0" fontId="33" fillId="0" borderId="47" xfId="0" applyFont="1" applyFill="1" applyBorder="1" applyAlignment="1">
      <alignment horizontal="center"/>
    </xf>
    <xf numFmtId="43" fontId="33" fillId="0" borderId="37" xfId="1" applyFont="1" applyFill="1" applyBorder="1"/>
    <xf numFmtId="0" fontId="33" fillId="0" borderId="53" xfId="0" applyFont="1" applyFill="1" applyBorder="1" applyAlignment="1">
      <alignment horizontal="center"/>
    </xf>
    <xf numFmtId="43" fontId="33" fillId="0" borderId="47" xfId="1" applyFont="1" applyFill="1" applyBorder="1" applyAlignment="1">
      <alignment horizontal="right"/>
    </xf>
    <xf numFmtId="43" fontId="33" fillId="0" borderId="53" xfId="1" applyFont="1" applyFill="1" applyBorder="1"/>
    <xf numFmtId="43" fontId="33" fillId="0" borderId="53" xfId="1" applyFont="1" applyFill="1" applyBorder="1" applyAlignment="1">
      <alignment horizontal="right"/>
    </xf>
    <xf numFmtId="0" fontId="33" fillId="0" borderId="37" xfId="0" applyFont="1" applyFill="1" applyBorder="1"/>
    <xf numFmtId="0" fontId="33" fillId="0" borderId="48" xfId="0" applyFont="1" applyFill="1" applyBorder="1"/>
    <xf numFmtId="0" fontId="33" fillId="0" borderId="49" xfId="0" applyFont="1" applyFill="1" applyBorder="1"/>
    <xf numFmtId="0" fontId="33" fillId="0" borderId="14" xfId="0" applyFont="1" applyFill="1" applyBorder="1"/>
    <xf numFmtId="0" fontId="33" fillId="0" borderId="54" xfId="0" applyFont="1" applyFill="1" applyBorder="1"/>
    <xf numFmtId="0" fontId="33" fillId="0" borderId="53" xfId="0" applyFont="1" applyFill="1" applyBorder="1"/>
    <xf numFmtId="0" fontId="33" fillId="0" borderId="55" xfId="0" applyFont="1" applyFill="1" applyBorder="1"/>
    <xf numFmtId="0" fontId="33" fillId="0" borderId="0" xfId="0" applyFont="1" applyFill="1"/>
    <xf numFmtId="0" fontId="34" fillId="0" borderId="48" xfId="0" applyFont="1" applyFill="1" applyBorder="1"/>
    <xf numFmtId="0" fontId="33" fillId="0" borderId="59" xfId="0" applyFont="1" applyFill="1" applyBorder="1"/>
    <xf numFmtId="0" fontId="33" fillId="0" borderId="37" xfId="11" applyFont="1" applyFill="1" applyBorder="1" applyAlignment="1">
      <alignment horizontal="center"/>
    </xf>
    <xf numFmtId="43" fontId="33" fillId="0" borderId="37" xfId="12" applyFont="1" applyFill="1" applyBorder="1"/>
    <xf numFmtId="43" fontId="33" fillId="0" borderId="53" xfId="12" applyFont="1" applyFill="1" applyBorder="1"/>
    <xf numFmtId="0" fontId="33" fillId="0" borderId="47" xfId="11" applyFont="1" applyFill="1" applyBorder="1" applyAlignment="1">
      <alignment horizontal="center"/>
    </xf>
    <xf numFmtId="0" fontId="33" fillId="0" borderId="44" xfId="0" applyFont="1" applyFill="1" applyBorder="1"/>
    <xf numFmtId="0" fontId="33" fillId="0" borderId="6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46" fillId="0" borderId="10" xfId="0" applyFont="1" applyFill="1" applyBorder="1" applyAlignment="1">
      <alignment vertical="center"/>
    </xf>
    <xf numFmtId="43" fontId="46" fillId="0" borderId="10" xfId="1" applyFont="1" applyFill="1" applyBorder="1" applyAlignment="1">
      <alignment vertical="center"/>
    </xf>
    <xf numFmtId="43" fontId="33" fillId="0" borderId="1" xfId="1" applyFont="1" applyFill="1" applyBorder="1" applyAlignment="1">
      <alignment horizontal="left" vertical="center"/>
    </xf>
    <xf numFmtId="43" fontId="46" fillId="0" borderId="1" xfId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43" fontId="33" fillId="0" borderId="10" xfId="1" applyFont="1" applyFill="1" applyBorder="1" applyAlignment="1">
      <alignment vertical="center"/>
    </xf>
    <xf numFmtId="0" fontId="33" fillId="0" borderId="1" xfId="1" applyNumberFormat="1" applyFont="1" applyFill="1" applyBorder="1" applyAlignment="1">
      <alignment horizontal="left"/>
    </xf>
    <xf numFmtId="43" fontId="33" fillId="0" borderId="8" xfId="1" applyFont="1" applyFill="1" applyBorder="1" applyAlignment="1">
      <alignment horizontal="center" vertical="center"/>
    </xf>
    <xf numFmtId="43" fontId="33" fillId="0" borderId="9" xfId="1" applyFont="1" applyFill="1" applyBorder="1" applyAlignment="1">
      <alignment horizontal="left" vertical="center"/>
    </xf>
    <xf numFmtId="0" fontId="33" fillId="0" borderId="10" xfId="0" applyFont="1" applyFill="1" applyBorder="1" applyAlignment="1">
      <alignment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3" fillId="0" borderId="8" xfId="1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43" fontId="46" fillId="0" borderId="1" xfId="1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43" fontId="46" fillId="0" borderId="11" xfId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43" fontId="46" fillId="0" borderId="12" xfId="1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6" fillId="0" borderId="40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43" fontId="33" fillId="0" borderId="36" xfId="1" applyFont="1" applyFill="1" applyBorder="1" applyAlignment="1">
      <alignment horizontal="right" vertical="center"/>
    </xf>
    <xf numFmtId="43" fontId="33" fillId="0" borderId="45" xfId="1" applyFont="1" applyFill="1" applyBorder="1" applyAlignment="1">
      <alignment horizontal="right" vertical="center"/>
    </xf>
    <xf numFmtId="0" fontId="33" fillId="0" borderId="37" xfId="0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left" vertical="center"/>
    </xf>
    <xf numFmtId="0" fontId="46" fillId="0" borderId="34" xfId="0" applyFont="1" applyFill="1" applyBorder="1" applyAlignment="1">
      <alignment horizontal="left" vertical="center"/>
    </xf>
    <xf numFmtId="0" fontId="46" fillId="0" borderId="42" xfId="0" applyFont="1" applyFill="1" applyBorder="1" applyAlignment="1">
      <alignment horizontal="left" vertical="center"/>
    </xf>
    <xf numFmtId="0" fontId="33" fillId="0" borderId="44" xfId="0" applyFont="1" applyFill="1" applyBorder="1" applyAlignment="1">
      <alignment horizontal="center" vertical="center"/>
    </xf>
    <xf numFmtId="43" fontId="33" fillId="0" borderId="37" xfId="1" applyFont="1" applyFill="1" applyBorder="1" applyAlignment="1">
      <alignment horizontal="right" vertical="center"/>
    </xf>
    <xf numFmtId="43" fontId="33" fillId="0" borderId="44" xfId="1" applyFont="1" applyFill="1" applyBorder="1" applyAlignment="1">
      <alignment horizontal="right" vertical="center"/>
    </xf>
    <xf numFmtId="0" fontId="33" fillId="0" borderId="49" xfId="0" applyFont="1" applyFill="1" applyBorder="1" applyAlignment="1">
      <alignment horizontal="center"/>
    </xf>
    <xf numFmtId="0" fontId="33" fillId="0" borderId="41" xfId="0" applyFont="1" applyFill="1" applyBorder="1" applyAlignment="1">
      <alignment horizontal="left" vertical="center"/>
    </xf>
    <xf numFmtId="0" fontId="33" fillId="0" borderId="34" xfId="0" applyFont="1" applyFill="1" applyBorder="1" applyAlignment="1">
      <alignment horizontal="left" vertical="center"/>
    </xf>
    <xf numFmtId="0" fontId="33" fillId="0" borderId="42" xfId="0" applyFont="1" applyFill="1" applyBorder="1" applyAlignment="1">
      <alignment horizontal="left" vertical="center"/>
    </xf>
    <xf numFmtId="43" fontId="33" fillId="0" borderId="50" xfId="1" applyFont="1" applyFill="1" applyBorder="1"/>
    <xf numFmtId="0" fontId="33" fillId="0" borderId="50" xfId="0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/>
    </xf>
    <xf numFmtId="0" fontId="46" fillId="0" borderId="42" xfId="0" applyFont="1" applyFill="1" applyBorder="1" applyAlignment="1">
      <alignment horizontal="center" vertical="center"/>
    </xf>
    <xf numFmtId="43" fontId="33" fillId="0" borderId="50" xfId="1" applyFont="1" applyFill="1" applyBorder="1" applyAlignment="1">
      <alignment horizontal="right" vertical="center"/>
    </xf>
    <xf numFmtId="43" fontId="46" fillId="0" borderId="37" xfId="1" applyFont="1" applyFill="1" applyBorder="1" applyAlignment="1">
      <alignment horizontal="right" vertical="center"/>
    </xf>
    <xf numFmtId="43" fontId="46" fillId="0" borderId="43" xfId="1" applyFont="1" applyFill="1" applyBorder="1" applyAlignment="1">
      <alignment horizontal="right" vertical="center"/>
    </xf>
    <xf numFmtId="0" fontId="33" fillId="0" borderId="35" xfId="0" applyFont="1" applyFill="1" applyBorder="1" applyAlignment="1">
      <alignment horizontal="left" vertical="center"/>
    </xf>
    <xf numFmtId="0" fontId="33" fillId="0" borderId="46" xfId="0" applyFont="1" applyFill="1" applyBorder="1" applyAlignment="1">
      <alignment horizontal="left" vertical="center"/>
    </xf>
    <xf numFmtId="0" fontId="33" fillId="0" borderId="41" xfId="0" applyFont="1" applyFill="1" applyBorder="1" applyAlignment="1">
      <alignment horizontal="center"/>
    </xf>
    <xf numFmtId="0" fontId="33" fillId="0" borderId="34" xfId="0" applyFont="1" applyFill="1" applyBorder="1" applyAlignment="1">
      <alignment horizontal="center"/>
    </xf>
    <xf numFmtId="0" fontId="33" fillId="0" borderId="42" xfId="0" applyFont="1" applyFill="1" applyBorder="1" applyAlignment="1">
      <alignment horizontal="center"/>
    </xf>
    <xf numFmtId="43" fontId="46" fillId="0" borderId="44" xfId="1" applyFont="1" applyFill="1" applyBorder="1" applyAlignment="1">
      <alignment horizontal="right" vertical="center"/>
    </xf>
    <xf numFmtId="0" fontId="34" fillId="0" borderId="0" xfId="0" applyFont="1" applyFill="1" applyAlignment="1">
      <alignment horizontal="center" vertical="center"/>
    </xf>
    <xf numFmtId="41" fontId="34" fillId="0" borderId="0" xfId="10" applyFont="1" applyFill="1" applyBorder="1" applyAlignment="1">
      <alignment horizontal="left" vertical="center"/>
    </xf>
    <xf numFmtId="0" fontId="47" fillId="0" borderId="0" xfId="0" applyFont="1" applyFill="1"/>
    <xf numFmtId="41" fontId="34" fillId="0" borderId="0" xfId="10" applyFont="1" applyFill="1" applyBorder="1" applyAlignment="1">
      <alignment horizontal="center"/>
    </xf>
    <xf numFmtId="189" fontId="34" fillId="0" borderId="0" xfId="2" applyFont="1" applyFill="1" applyBorder="1" applyAlignment="1">
      <alignment horizontal="right"/>
    </xf>
    <xf numFmtId="41" fontId="34" fillId="0" borderId="0" xfId="10" applyFont="1" applyFill="1" applyBorder="1" applyAlignment="1">
      <alignment horizontal="left"/>
    </xf>
    <xf numFmtId="189" fontId="34" fillId="0" borderId="0" xfId="2" applyFont="1" applyFill="1" applyBorder="1" applyAlignment="1"/>
    <xf numFmtId="0" fontId="34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top"/>
    </xf>
    <xf numFmtId="0" fontId="34" fillId="0" borderId="0" xfId="0" applyFont="1" applyFill="1" applyAlignment="1">
      <alignment horizontal="center" vertical="top"/>
    </xf>
    <xf numFmtId="189" fontId="34" fillId="0" borderId="0" xfId="2" applyFont="1" applyFill="1" applyBorder="1" applyAlignment="1">
      <alignment vertical="top"/>
    </xf>
    <xf numFmtId="0" fontId="34" fillId="0" borderId="0" xfId="0" applyFont="1" applyFill="1" applyAlignment="1">
      <alignment horizontal="center"/>
    </xf>
    <xf numFmtId="189" fontId="34" fillId="0" borderId="0" xfId="2" applyFont="1" applyFill="1" applyBorder="1" applyAlignment="1">
      <alignment horizontal="left"/>
    </xf>
    <xf numFmtId="0" fontId="34" fillId="0" borderId="0" xfId="0" applyFont="1" applyFill="1" applyAlignment="1">
      <alignment horizontal="centerContinuous" vertical="center"/>
    </xf>
    <xf numFmtId="189" fontId="34" fillId="0" borderId="0" xfId="2" applyFont="1" applyFill="1" applyBorder="1" applyAlignment="1">
      <alignment vertical="center"/>
    </xf>
    <xf numFmtId="189" fontId="34" fillId="0" borderId="0" xfId="2" applyFont="1" applyFill="1" applyBorder="1" applyAlignment="1">
      <alignment horizontal="left" vertical="top"/>
    </xf>
    <xf numFmtId="0" fontId="34" fillId="0" borderId="0" xfId="0" applyFont="1" applyFill="1" applyAlignment="1">
      <alignment vertical="top"/>
    </xf>
    <xf numFmtId="0" fontId="33" fillId="0" borderId="11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46" fillId="0" borderId="3" xfId="0" applyFont="1" applyFill="1" applyBorder="1" applyAlignment="1">
      <alignment horizontal="left" vertical="center"/>
    </xf>
    <xf numFmtId="43" fontId="46" fillId="0" borderId="3" xfId="1" applyFont="1" applyFill="1" applyBorder="1" applyAlignment="1">
      <alignment horizontal="left" vertical="center"/>
    </xf>
    <xf numFmtId="43" fontId="46" fillId="0" borderId="11" xfId="1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left" vertical="center"/>
    </xf>
    <xf numFmtId="0" fontId="46" fillId="0" borderId="45" xfId="0" applyFont="1" applyFill="1" applyBorder="1" applyAlignment="1">
      <alignment horizontal="left" vertical="center"/>
    </xf>
    <xf numFmtId="0" fontId="46" fillId="0" borderId="52" xfId="0" applyFont="1" applyFill="1" applyBorder="1" applyAlignment="1">
      <alignment horizontal="left" vertical="center"/>
    </xf>
    <xf numFmtId="43" fontId="33" fillId="0" borderId="43" xfId="1" applyFont="1" applyFill="1" applyBorder="1" applyAlignment="1">
      <alignment horizontal="right" vertical="center"/>
    </xf>
    <xf numFmtId="43" fontId="33" fillId="0" borderId="0" xfId="0" applyNumberFormat="1" applyFont="1" applyFill="1"/>
    <xf numFmtId="0" fontId="33" fillId="0" borderId="48" xfId="0" applyFont="1" applyFill="1" applyBorder="1" applyAlignment="1">
      <alignment horizontal="left" vertical="center"/>
    </xf>
    <xf numFmtId="0" fontId="33" fillId="0" borderId="44" xfId="0" applyFont="1" applyFill="1" applyBorder="1" applyAlignment="1">
      <alignment horizontal="left" vertical="center"/>
    </xf>
    <xf numFmtId="0" fontId="33" fillId="0" borderId="49" xfId="0" applyFont="1" applyFill="1" applyBorder="1" applyAlignment="1">
      <alignment horizontal="left" vertical="center"/>
    </xf>
    <xf numFmtId="0" fontId="46" fillId="0" borderId="35" xfId="0" applyFont="1" applyFill="1" applyBorder="1" applyAlignment="1">
      <alignment horizontal="center" vertical="center"/>
    </xf>
    <xf numFmtId="0" fontId="46" fillId="0" borderId="46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/>
    </xf>
    <xf numFmtId="0" fontId="33" fillId="0" borderId="46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left" vertical="center"/>
    </xf>
    <xf numFmtId="0" fontId="46" fillId="0" borderId="46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 vertical="center"/>
    </xf>
    <xf numFmtId="43" fontId="33" fillId="0" borderId="6" xfId="1" applyFont="1" applyFill="1" applyBorder="1" applyAlignment="1">
      <alignment horizontal="right" vertical="center"/>
    </xf>
    <xf numFmtId="43" fontId="33" fillId="0" borderId="12" xfId="1" applyFont="1" applyFill="1" applyBorder="1" applyAlignment="1">
      <alignment horizontal="right" vertical="center"/>
    </xf>
    <xf numFmtId="43" fontId="46" fillId="0" borderId="6" xfId="1" applyFont="1" applyFill="1" applyBorder="1" applyAlignment="1">
      <alignment horizontal="right" vertical="center"/>
    </xf>
    <xf numFmtId="43" fontId="46" fillId="0" borderId="12" xfId="1" applyFont="1" applyFill="1" applyBorder="1" applyAlignment="1">
      <alignment horizontal="right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43" fontId="46" fillId="0" borderId="2" xfId="1" applyFont="1" applyFill="1" applyBorder="1" applyAlignment="1">
      <alignment horizontal="center" vertical="center"/>
    </xf>
    <xf numFmtId="43" fontId="46" fillId="0" borderId="8" xfId="1" applyFont="1" applyFill="1" applyBorder="1" applyAlignment="1">
      <alignment horizontal="center" vertical="center"/>
    </xf>
    <xf numFmtId="43" fontId="46" fillId="0" borderId="10" xfId="1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vertical="center"/>
    </xf>
    <xf numFmtId="0" fontId="33" fillId="0" borderId="7" xfId="0" applyFont="1" applyFill="1" applyBorder="1" applyAlignment="1">
      <alignment vertical="center"/>
    </xf>
    <xf numFmtId="43" fontId="46" fillId="0" borderId="8" xfId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left" vertical="center"/>
    </xf>
    <xf numFmtId="43" fontId="33" fillId="0" borderId="3" xfId="1" applyFont="1" applyFill="1" applyBorder="1" applyAlignment="1">
      <alignment horizontal="right" vertical="center"/>
    </xf>
    <xf numFmtId="43" fontId="33" fillId="0" borderId="11" xfId="1" applyFont="1" applyFill="1" applyBorder="1" applyAlignment="1">
      <alignment horizontal="right" vertical="center"/>
    </xf>
    <xf numFmtId="43" fontId="33" fillId="0" borderId="0" xfId="1" applyFont="1" applyFill="1" applyBorder="1" applyAlignment="1">
      <alignment horizontal="right" vertical="center"/>
    </xf>
    <xf numFmtId="43" fontId="33" fillId="0" borderId="48" xfId="1" applyFont="1" applyFill="1" applyBorder="1" applyAlignment="1">
      <alignment horizontal="right" vertical="center"/>
    </xf>
    <xf numFmtId="0" fontId="33" fillId="0" borderId="56" xfId="0" applyFont="1" applyFill="1" applyBorder="1" applyAlignment="1">
      <alignment horizontal="left"/>
    </xf>
    <xf numFmtId="0" fontId="33" fillId="0" borderId="57" xfId="0" applyFont="1" applyFill="1" applyBorder="1" applyAlignment="1">
      <alignment horizontal="left"/>
    </xf>
    <xf numFmtId="0" fontId="33" fillId="0" borderId="58" xfId="0" applyFont="1" applyFill="1" applyBorder="1" applyAlignment="1">
      <alignment horizontal="left"/>
    </xf>
    <xf numFmtId="0" fontId="33" fillId="0" borderId="53" xfId="0" applyFont="1" applyFill="1" applyBorder="1" applyAlignment="1">
      <alignment horizontal="center" vertical="center"/>
    </xf>
    <xf numFmtId="43" fontId="33" fillId="0" borderId="59" xfId="1" applyFont="1" applyFill="1" applyBorder="1" applyAlignment="1">
      <alignment horizontal="right" vertical="center"/>
    </xf>
    <xf numFmtId="43" fontId="33" fillId="0" borderId="53" xfId="1" applyFont="1" applyFill="1" applyBorder="1" applyAlignment="1">
      <alignment horizontal="right" vertical="center"/>
    </xf>
    <xf numFmtId="43" fontId="33" fillId="0" borderId="55" xfId="1" applyFont="1" applyFill="1" applyBorder="1" applyAlignment="1">
      <alignment horizontal="right" vertical="center"/>
    </xf>
    <xf numFmtId="0" fontId="34" fillId="0" borderId="56" xfId="0" applyFont="1" applyFill="1" applyBorder="1" applyAlignment="1">
      <alignment horizontal="left" vertical="center"/>
    </xf>
    <xf numFmtId="0" fontId="34" fillId="0" borderId="57" xfId="0" applyFont="1" applyFill="1" applyBorder="1" applyAlignment="1">
      <alignment horizontal="left" vertical="center"/>
    </xf>
    <xf numFmtId="0" fontId="34" fillId="0" borderId="58" xfId="0" applyFont="1" applyFill="1" applyBorder="1" applyAlignment="1">
      <alignment horizontal="left" vertical="center"/>
    </xf>
    <xf numFmtId="0" fontId="33" fillId="0" borderId="47" xfId="0" applyFont="1" applyFill="1" applyBorder="1" applyAlignment="1">
      <alignment horizontal="center" vertical="center"/>
    </xf>
    <xf numFmtId="43" fontId="33" fillId="0" borderId="47" xfId="1" applyFont="1" applyFill="1" applyBorder="1" applyAlignment="1">
      <alignment horizontal="right" vertical="center"/>
    </xf>
    <xf numFmtId="43" fontId="33" fillId="0" borderId="13" xfId="1" applyFont="1" applyFill="1" applyBorder="1" applyAlignment="1">
      <alignment horizontal="right" vertical="center"/>
    </xf>
    <xf numFmtId="0" fontId="33" fillId="0" borderId="3" xfId="0" applyFont="1" applyFill="1" applyBorder="1" applyAlignment="1">
      <alignment horizontal="center" vertical="center"/>
    </xf>
    <xf numFmtId="43" fontId="33" fillId="0" borderId="0" xfId="1" applyFont="1" applyFill="1"/>
  </cellXfs>
  <cellStyles count="13">
    <cellStyle name="Comma 12" xfId="7" xr:uid="{00000000-0005-0000-0000-000000000000}"/>
    <cellStyle name="Comma 5" xfId="8" xr:uid="{00000000-0005-0000-0000-000001000000}"/>
    <cellStyle name="Normal 4" xfId="9" xr:uid="{00000000-0005-0000-0000-000002000000}"/>
    <cellStyle name="Normal 5" xfId="6" xr:uid="{00000000-0005-0000-0000-000003000000}"/>
    <cellStyle name="Normal_อาคารพักคนไข้  298  เตียง(งานไฟฟ้า)" xfId="5" xr:uid="{00000000-0005-0000-0000-000004000000}"/>
    <cellStyle name="เครื่องหมายจุลภาค 3" xfId="12" xr:uid="{FD6CF221-1C2A-4266-96F7-9D0AFE892B61}"/>
    <cellStyle name="เครื่องหมายจุลภาค_คำนวณค่าเฉลี่ย Factor-F_6%" xfId="4" xr:uid="{00000000-0005-0000-0000-000006000000}"/>
    <cellStyle name="จุลภาค" xfId="1" builtinId="3"/>
    <cellStyle name="จุลภาค [0]" xfId="10" builtinId="6"/>
    <cellStyle name="จุลภาค 2" xfId="2" xr:uid="{00000000-0005-0000-0000-000007000000}"/>
    <cellStyle name="ปกติ" xfId="0" builtinId="0"/>
    <cellStyle name="ปกติ 2" xfId="11" xr:uid="{D2DC1E44-E579-4F7F-87A0-6703D0B2C373}"/>
    <cellStyle name="ปกติ_คำนวณค่าเฉลี่ย Factor-F_6%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350" y="7429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350" y="971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3350" y="12001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4287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3350" y="16478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3350" y="18764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3350" y="21050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43350" y="21050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3DDB65F6-408D-4A9D-A7F4-83F8133E6E3E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AE7057EC-ECBC-420D-8A1B-19D5C976BF5F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282197C6-FC19-4E15-AEF0-F33D5669BD7E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E14ACEE7-892F-43BF-A280-EA11C57CC4AC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C8AA99B7-A44B-4B63-B5DA-A495926DCE5D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1811819B-9B9F-47A1-A771-CE0045299710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5BC9E1CE-7125-4EB3-A70D-1267CF614A5F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85A38F4A-80B3-4D7F-ACC3-0CC6051D8B24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id="{5231B9DA-F510-4995-A519-EDE4C9191AC7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33350" y="2114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BD11D7-EA6E-4B82-B7E3-13785B9E5414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4799DDA-B779-400C-A054-8FE8FAFE57FA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F9A19D6-D572-4F44-BCE5-6757F2F3C38A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4194424-B3DF-472D-8028-3DFF74548B1A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F9FF0B-A0C3-4D75-A0BB-75C06065D49F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B927E8F-463C-40A1-86C8-5D5A6DE4B9B5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1072599-2E4A-4ECD-82C1-F71FD78E50DF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EE4A06C-1962-4009-B71E-D79A0111CA29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1" name="Rectangle 9">
          <a:extLst>
            <a:ext uri="{FF2B5EF4-FFF2-40B4-BE49-F238E27FC236}">
              <a16:creationId xmlns:a16="http://schemas.microsoft.com/office/drawing/2014/main" id="{4B8389B2-9A06-461A-8410-D8BFF6716789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67AD90C7-7C5F-4C0F-9495-64610D312EDE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9330D1D4-D2D3-48DC-A29D-86D9AC50C51D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EE84A976-FCB5-42EE-A47F-CB9EE5B818C7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BF0BC9F4-278A-418F-86B7-F6BD7E17CC88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16" name="Rectangle 5">
          <a:extLst>
            <a:ext uri="{FF2B5EF4-FFF2-40B4-BE49-F238E27FC236}">
              <a16:creationId xmlns:a16="http://schemas.microsoft.com/office/drawing/2014/main" id="{50776ED6-9352-497C-AB8A-AC1DCB69FFCB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17" name="Rectangle 6">
          <a:extLst>
            <a:ext uri="{FF2B5EF4-FFF2-40B4-BE49-F238E27FC236}">
              <a16:creationId xmlns:a16="http://schemas.microsoft.com/office/drawing/2014/main" id="{1022F6BA-00F9-4E75-9AC3-1EE97E2C4A28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26" name="Rectangle 7">
          <a:extLst>
            <a:ext uri="{FF2B5EF4-FFF2-40B4-BE49-F238E27FC236}">
              <a16:creationId xmlns:a16="http://schemas.microsoft.com/office/drawing/2014/main" id="{D31BBF90-D27D-4F0C-96BE-4A7E8B7305BB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27" name="Rectangle 8">
          <a:extLst>
            <a:ext uri="{FF2B5EF4-FFF2-40B4-BE49-F238E27FC236}">
              <a16:creationId xmlns:a16="http://schemas.microsoft.com/office/drawing/2014/main" id="{A50CD7B6-3371-4E9C-82AB-1F392C051616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8" name="Rectangle 9">
          <a:extLst>
            <a:ext uri="{FF2B5EF4-FFF2-40B4-BE49-F238E27FC236}">
              <a16:creationId xmlns:a16="http://schemas.microsoft.com/office/drawing/2014/main" id="{1CFB775B-C955-4461-AA8E-26268F81E1FB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3350" y="7429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3350" y="971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3350" y="12001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33350" y="14287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3350" y="1657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33350" y="18859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33350" y="2114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943350" y="2114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" name="Rectangle 24">
          <a:extLst>
            <a:ext uri="{FF2B5EF4-FFF2-40B4-BE49-F238E27FC236}">
              <a16:creationId xmlns:a16="http://schemas.microsoft.com/office/drawing/2014/main" id="{3B7B09DC-34CC-4BF4-96D2-7AACE35EE134}"/>
            </a:ext>
          </a:extLst>
        </xdr:cNvPr>
        <xdr:cNvSpPr/>
      </xdr:nvSpPr>
      <xdr:spPr>
        <a:xfrm>
          <a:off x="3752850" y="2105025"/>
          <a:ext cx="11430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92353F9A-CB7D-489F-90A4-B76672EA4A99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AE74E2C-0F6B-4367-9986-55C76F165004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12FAA5B0-C1F4-4FFD-87F4-EB52138B4119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3D12A527-A997-4728-9A8B-B3903C001DBB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16" name="Rectangle 5">
          <a:extLst>
            <a:ext uri="{FF2B5EF4-FFF2-40B4-BE49-F238E27FC236}">
              <a16:creationId xmlns:a16="http://schemas.microsoft.com/office/drawing/2014/main" id="{EB90E5F8-131A-40EB-9E25-1061893C75AC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17" name="Rectangle 6">
          <a:extLst>
            <a:ext uri="{FF2B5EF4-FFF2-40B4-BE49-F238E27FC236}">
              <a16:creationId xmlns:a16="http://schemas.microsoft.com/office/drawing/2014/main" id="{5A4CDE67-CADA-4027-A588-31D2D00BFC5D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F554CDBB-C966-4A1D-BD95-460033704244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C6268CDE-299E-4CE0-BCC0-C9234F9E2A44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5A67B411-5C04-4140-A0A5-6D0A3FAEA678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A5CB721A-DEF4-4B13-A972-61FA5C023EDD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22" name="Rectangle 2">
          <a:extLst>
            <a:ext uri="{FF2B5EF4-FFF2-40B4-BE49-F238E27FC236}">
              <a16:creationId xmlns:a16="http://schemas.microsoft.com/office/drawing/2014/main" id="{9E9927C6-3C48-4B7C-82B3-0D8763C93B28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23" name="Rectangle 3">
          <a:extLst>
            <a:ext uri="{FF2B5EF4-FFF2-40B4-BE49-F238E27FC236}">
              <a16:creationId xmlns:a16="http://schemas.microsoft.com/office/drawing/2014/main" id="{87899796-46A6-4245-B912-A38553D700B6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id="{BE97100C-6198-4887-8D2C-202A655421D1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25" name="Rectangle 5">
          <a:extLst>
            <a:ext uri="{FF2B5EF4-FFF2-40B4-BE49-F238E27FC236}">
              <a16:creationId xmlns:a16="http://schemas.microsoft.com/office/drawing/2014/main" id="{C37C5229-710A-4414-91B7-90621D3D91F5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id="{3F0B5A92-760B-48AF-AAE0-B5CAAE41DE52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27" name="Rectangle 7">
          <a:extLst>
            <a:ext uri="{FF2B5EF4-FFF2-40B4-BE49-F238E27FC236}">
              <a16:creationId xmlns:a16="http://schemas.microsoft.com/office/drawing/2014/main" id="{8C7490B8-C32E-4344-93EB-14C178AE7612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28" name="Rectangle 8">
          <a:extLst>
            <a:ext uri="{FF2B5EF4-FFF2-40B4-BE49-F238E27FC236}">
              <a16:creationId xmlns:a16="http://schemas.microsoft.com/office/drawing/2014/main" id="{1984AF31-A405-4717-88BD-6CE4B07D1FCD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9" name="Rectangle 9">
          <a:extLst>
            <a:ext uri="{FF2B5EF4-FFF2-40B4-BE49-F238E27FC236}">
              <a16:creationId xmlns:a16="http://schemas.microsoft.com/office/drawing/2014/main" id="{E1C57D1A-280B-43D0-B054-AE2CD699253B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3350" y="5143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3350" y="7429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3350" y="9715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33350" y="12001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3350" y="1428750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33350" y="16478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33350" y="18764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33350" y="21050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43350" y="2105025"/>
          <a:ext cx="12382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E1D23862-17F9-4815-9A23-E8BA26683E20}"/>
            </a:ext>
          </a:extLst>
        </xdr:cNvPr>
        <xdr:cNvSpPr/>
      </xdr:nvSpPr>
      <xdr:spPr>
        <a:xfrm>
          <a:off x="3752850" y="2105025"/>
          <a:ext cx="11430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12" name="Rectangle 24">
          <a:extLst>
            <a:ext uri="{FF2B5EF4-FFF2-40B4-BE49-F238E27FC236}">
              <a16:creationId xmlns:a16="http://schemas.microsoft.com/office/drawing/2014/main" id="{D70B19BF-6925-4D4B-814F-D573BCAC9596}"/>
            </a:ext>
          </a:extLst>
        </xdr:cNvPr>
        <xdr:cNvSpPr/>
      </xdr:nvSpPr>
      <xdr:spPr>
        <a:xfrm>
          <a:off x="3752850" y="2105025"/>
          <a:ext cx="114300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B7234A96-56A8-42CB-A236-144DB106DB40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14" name="Rectangle 2">
          <a:extLst>
            <a:ext uri="{FF2B5EF4-FFF2-40B4-BE49-F238E27FC236}">
              <a16:creationId xmlns:a16="http://schemas.microsoft.com/office/drawing/2014/main" id="{27599233-AB4B-4F53-A15A-DB0100B73A11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825A35E2-1DDC-43BE-9F39-F735CB52DAD0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id="{E6230567-2C37-44A0-B649-6AB6491DA19E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17" name="Rectangle 5">
          <a:extLst>
            <a:ext uri="{FF2B5EF4-FFF2-40B4-BE49-F238E27FC236}">
              <a16:creationId xmlns:a16="http://schemas.microsoft.com/office/drawing/2014/main" id="{66CC9E8A-15B3-4DBD-9951-9361A607F730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7737612F-4BFB-4C45-8AD5-8D94FB55426F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5DA30273-7119-479B-B023-3D6815BDCDCD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C94F3112-D4A8-4C00-9348-FCEF976219D6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21" name="Rectangle 9">
          <a:extLst>
            <a:ext uri="{FF2B5EF4-FFF2-40B4-BE49-F238E27FC236}">
              <a16:creationId xmlns:a16="http://schemas.microsoft.com/office/drawing/2014/main" id="{7D2C8223-0959-49EA-BA0A-200CE8D19898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2</xdr:row>
      <xdr:rowOff>57150</xdr:rowOff>
    </xdr:from>
    <xdr:to>
      <xdr:col>1</xdr:col>
      <xdr:colOff>66675</xdr:colOff>
      <xdr:row>2</xdr:row>
      <xdr:rowOff>171450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4B1A17BF-936D-48DC-AB26-9F52CAF87E9E}"/>
            </a:ext>
          </a:extLst>
        </xdr:cNvPr>
        <xdr:cNvSpPr/>
      </xdr:nvSpPr>
      <xdr:spPr>
        <a:xfrm>
          <a:off x="133350" y="5143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1</xdr:col>
      <xdr:colOff>66675</xdr:colOff>
      <xdr:row>3</xdr:row>
      <xdr:rowOff>171450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727CC49F-3283-4626-8D26-A5B0C7941418}"/>
            </a:ext>
          </a:extLst>
        </xdr:cNvPr>
        <xdr:cNvSpPr/>
      </xdr:nvSpPr>
      <xdr:spPr>
        <a:xfrm>
          <a:off x="133350" y="7429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4</xdr:row>
      <xdr:rowOff>57150</xdr:rowOff>
    </xdr:from>
    <xdr:to>
      <xdr:col>1</xdr:col>
      <xdr:colOff>66675</xdr:colOff>
      <xdr:row>4</xdr:row>
      <xdr:rowOff>171450</xdr:rowOff>
    </xdr:to>
    <xdr:sp macro="" textlink="">
      <xdr:nvSpPr>
        <xdr:cNvPr id="24" name="Rectangle 3">
          <a:extLst>
            <a:ext uri="{FF2B5EF4-FFF2-40B4-BE49-F238E27FC236}">
              <a16:creationId xmlns:a16="http://schemas.microsoft.com/office/drawing/2014/main" id="{565C3F63-9D2E-4A2A-961D-D556A932A0EA}"/>
            </a:ext>
          </a:extLst>
        </xdr:cNvPr>
        <xdr:cNvSpPr/>
      </xdr:nvSpPr>
      <xdr:spPr>
        <a:xfrm>
          <a:off x="133350" y="9715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5</xdr:row>
      <xdr:rowOff>57150</xdr:rowOff>
    </xdr:from>
    <xdr:to>
      <xdr:col>1</xdr:col>
      <xdr:colOff>66675</xdr:colOff>
      <xdr:row>5</xdr:row>
      <xdr:rowOff>171450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id="{5874825C-D459-41B0-8185-94BB823928DE}"/>
            </a:ext>
          </a:extLst>
        </xdr:cNvPr>
        <xdr:cNvSpPr/>
      </xdr:nvSpPr>
      <xdr:spPr>
        <a:xfrm>
          <a:off x="133350" y="12001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6</xdr:row>
      <xdr:rowOff>57150</xdr:rowOff>
    </xdr:from>
    <xdr:to>
      <xdr:col>1</xdr:col>
      <xdr:colOff>66675</xdr:colOff>
      <xdr:row>6</xdr:row>
      <xdr:rowOff>171450</xdr:rowOff>
    </xdr:to>
    <xdr:sp macro="" textlink="">
      <xdr:nvSpPr>
        <xdr:cNvPr id="26" name="Rectangle 5">
          <a:extLst>
            <a:ext uri="{FF2B5EF4-FFF2-40B4-BE49-F238E27FC236}">
              <a16:creationId xmlns:a16="http://schemas.microsoft.com/office/drawing/2014/main" id="{0D91DB43-BD43-4DCF-9D5B-3973EC7570E6}"/>
            </a:ext>
          </a:extLst>
        </xdr:cNvPr>
        <xdr:cNvSpPr/>
      </xdr:nvSpPr>
      <xdr:spPr>
        <a:xfrm>
          <a:off x="133350" y="142875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7</xdr:row>
      <xdr:rowOff>57150</xdr:rowOff>
    </xdr:from>
    <xdr:to>
      <xdr:col>1</xdr:col>
      <xdr:colOff>66675</xdr:colOff>
      <xdr:row>7</xdr:row>
      <xdr:rowOff>171450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id="{634EFBAA-5F59-4BF1-AA81-BFD15A8A6A9C}"/>
            </a:ext>
          </a:extLst>
        </xdr:cNvPr>
        <xdr:cNvSpPr/>
      </xdr:nvSpPr>
      <xdr:spPr>
        <a:xfrm>
          <a:off x="133350" y="16878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8</xdr:row>
      <xdr:rowOff>57150</xdr:rowOff>
    </xdr:from>
    <xdr:to>
      <xdr:col>1</xdr:col>
      <xdr:colOff>66675</xdr:colOff>
      <xdr:row>8</xdr:row>
      <xdr:rowOff>171450</xdr:rowOff>
    </xdr:to>
    <xdr:sp macro="" textlink="">
      <xdr:nvSpPr>
        <xdr:cNvPr id="28" name="Rectangle 7">
          <a:extLst>
            <a:ext uri="{FF2B5EF4-FFF2-40B4-BE49-F238E27FC236}">
              <a16:creationId xmlns:a16="http://schemas.microsoft.com/office/drawing/2014/main" id="{2BEB72CB-5E58-4492-BE1A-0DC1C25412CC}"/>
            </a:ext>
          </a:extLst>
        </xdr:cNvPr>
        <xdr:cNvSpPr/>
      </xdr:nvSpPr>
      <xdr:spPr>
        <a:xfrm>
          <a:off x="133350" y="19164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133350</xdr:colOff>
      <xdr:row>9</xdr:row>
      <xdr:rowOff>57150</xdr:rowOff>
    </xdr:from>
    <xdr:to>
      <xdr:col>1</xdr:col>
      <xdr:colOff>66675</xdr:colOff>
      <xdr:row>9</xdr:row>
      <xdr:rowOff>171450</xdr:rowOff>
    </xdr:to>
    <xdr:sp macro="" textlink="">
      <xdr:nvSpPr>
        <xdr:cNvPr id="29" name="Rectangle 8">
          <a:extLst>
            <a:ext uri="{FF2B5EF4-FFF2-40B4-BE49-F238E27FC236}">
              <a16:creationId xmlns:a16="http://schemas.microsoft.com/office/drawing/2014/main" id="{1163C1F3-FB27-4D8A-BAE6-398E8DC3DC96}"/>
            </a:ext>
          </a:extLst>
        </xdr:cNvPr>
        <xdr:cNvSpPr/>
      </xdr:nvSpPr>
      <xdr:spPr>
        <a:xfrm>
          <a:off x="1333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133350</xdr:colOff>
      <xdr:row>9</xdr:row>
      <xdr:rowOff>57150</xdr:rowOff>
    </xdr:from>
    <xdr:to>
      <xdr:col>21</xdr:col>
      <xdr:colOff>66675</xdr:colOff>
      <xdr:row>9</xdr:row>
      <xdr:rowOff>171450</xdr:rowOff>
    </xdr:to>
    <xdr:sp macro="" textlink="">
      <xdr:nvSpPr>
        <xdr:cNvPr id="30" name="Rectangle 9">
          <a:extLst>
            <a:ext uri="{FF2B5EF4-FFF2-40B4-BE49-F238E27FC236}">
              <a16:creationId xmlns:a16="http://schemas.microsoft.com/office/drawing/2014/main" id="{BECB29C8-F5F8-4895-AB4A-C55E1B2377AB}"/>
            </a:ext>
          </a:extLst>
        </xdr:cNvPr>
        <xdr:cNvSpPr/>
      </xdr:nvSpPr>
      <xdr:spPr>
        <a:xfrm>
          <a:off x="3790950" y="2145030"/>
          <a:ext cx="116205" cy="11430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30CD871-B624-4AC9-8030-DC55688106D4}"/>
            </a:ext>
          </a:extLst>
        </xdr:cNvPr>
        <xdr:cNvSpPr txBox="1">
          <a:spLocks noChangeArrowheads="1"/>
        </xdr:cNvSpPr>
      </xdr:nvSpPr>
      <xdr:spPr bwMode="auto">
        <a:xfrm>
          <a:off x="263842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4106178-AF51-4003-B0D9-A76AC71031D6}"/>
            </a:ext>
          </a:extLst>
        </xdr:cNvPr>
        <xdr:cNvSpPr>
          <a:spLocks noChangeArrowheads="1"/>
        </xdr:cNvSpPr>
      </xdr:nvSpPr>
      <xdr:spPr bwMode="auto">
        <a:xfrm>
          <a:off x="314325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C5808B7-0F13-4DF3-B609-310921791D15}"/>
            </a:ext>
          </a:extLst>
        </xdr:cNvPr>
        <xdr:cNvSpPr txBox="1">
          <a:spLocks noChangeArrowheads="1"/>
        </xdr:cNvSpPr>
      </xdr:nvSpPr>
      <xdr:spPr bwMode="auto">
        <a:xfrm>
          <a:off x="263842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ACE38F1-6A71-431E-A00D-46DE16F51261}"/>
            </a:ext>
          </a:extLst>
        </xdr:cNvPr>
        <xdr:cNvSpPr>
          <a:spLocks noChangeArrowheads="1"/>
        </xdr:cNvSpPr>
      </xdr:nvSpPr>
      <xdr:spPr bwMode="auto">
        <a:xfrm>
          <a:off x="314325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FF0E4270-A145-4851-98C2-9E114ADD41EA}"/>
            </a:ext>
          </a:extLst>
        </xdr:cNvPr>
        <xdr:cNvSpPr txBox="1">
          <a:spLocks noChangeArrowheads="1"/>
        </xdr:cNvSpPr>
      </xdr:nvSpPr>
      <xdr:spPr bwMode="auto">
        <a:xfrm>
          <a:off x="263842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FD411E9C-0AAE-4383-9C25-1323B9B49500}"/>
            </a:ext>
          </a:extLst>
        </xdr:cNvPr>
        <xdr:cNvSpPr>
          <a:spLocks noChangeArrowheads="1"/>
        </xdr:cNvSpPr>
      </xdr:nvSpPr>
      <xdr:spPr bwMode="auto">
        <a:xfrm>
          <a:off x="314325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1188731</xdr:colOff>
      <xdr:row>3</xdr:row>
      <xdr:rowOff>228600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9DF40CC-4F79-425E-94C6-4DF4EE9B73DF}"/>
            </a:ext>
          </a:extLst>
        </xdr:cNvPr>
        <xdr:cNvSpPr txBox="1">
          <a:spLocks noChangeArrowheads="1"/>
        </xdr:cNvSpPr>
      </xdr:nvSpPr>
      <xdr:spPr bwMode="auto">
        <a:xfrm>
          <a:off x="3000375" y="1066800"/>
          <a:ext cx="1198256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28EAC05-6640-446A-B6A2-16F8EA64D9AF}"/>
            </a:ext>
          </a:extLst>
        </xdr:cNvPr>
        <xdr:cNvSpPr>
          <a:spLocks noChangeArrowheads="1"/>
        </xdr:cNvSpPr>
      </xdr:nvSpPr>
      <xdr:spPr bwMode="auto">
        <a:xfrm>
          <a:off x="3505200" y="1314450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1188731</xdr:colOff>
      <xdr:row>3</xdr:row>
      <xdr:rowOff>228600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9416EB9-78D6-4700-9BE7-76A6A7043CA2}"/>
            </a:ext>
          </a:extLst>
        </xdr:cNvPr>
        <xdr:cNvSpPr txBox="1">
          <a:spLocks noChangeArrowheads="1"/>
        </xdr:cNvSpPr>
      </xdr:nvSpPr>
      <xdr:spPr bwMode="auto">
        <a:xfrm>
          <a:off x="3000375" y="1066800"/>
          <a:ext cx="1198256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D7E6A84-1681-41A6-8F84-8CD2F2FDD1F0}"/>
            </a:ext>
          </a:extLst>
        </xdr:cNvPr>
        <xdr:cNvSpPr>
          <a:spLocks noChangeArrowheads="1"/>
        </xdr:cNvSpPr>
      </xdr:nvSpPr>
      <xdr:spPr bwMode="auto">
        <a:xfrm>
          <a:off x="3505200" y="1314450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3648;&#3626;&#3609;&#3629;&#3619;&#3634;&#3588;&#3634;-%20(&#3626;&#3641;&#3605;&#3619;)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วัดใต้"/>
      <sheetName val="ราคาต่อหน่วย2-9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Concrete Beam"/>
      <sheetName val="FAB별"/>
      <sheetName val="?????@_x001c__x0014_?????_x0002__x0011__x0014_?????ñCe?_x0001_???0?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boq"/>
      <sheetName val="PL"/>
      <sheetName val="Boq(1)"/>
      <sheetName val="封面_"/>
      <sheetName val="@ñCe?0"/>
      <sheetName val="____"/>
      <sheetName val="_____@_x001c__x0014_______x0002__x0011__x0014______ñCe__x0001____0_"/>
      <sheetName val="封面_1"/>
      <sheetName val="封面_2"/>
      <sheetName val="封面_3"/>
      <sheetName val="SCIB_Proforma"/>
      <sheetName val="SCIB_Data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_x005f_x0000__x005f_x0000__x005f_x0000__x005f_x0000__x0"/>
      <sheetName val="_____@_x005f_x001c__x005f_x0014_______x0002"/>
      <sheetName val="@ñCe_0"/>
      <sheetName val="Concrete_Beam"/>
      <sheetName val="?????@??????????ñCe????0?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封面_4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3 Architectural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AN REDUCED 1"/>
      <sheetName val="Invoice"/>
      <sheetName val="7IFS-5A"/>
      <sheetName val="Data Sheet"/>
      <sheetName val="Interial"/>
      <sheetName val="EST-FOOTING (G)"/>
      <sheetName val="ข้อมูลประตู T1"/>
      <sheetName val="ข้อมูลหน้าต่าง T1"/>
      <sheetName val="ข้อมูลหน้าต่าง T3"/>
      <sheetName val="ข้อมูลประตู T2"/>
      <sheetName val="stair"/>
      <sheetName val="ปร5"/>
      <sheetName val="_x005f_x005f_x005f_x0000__x005f_x005f_x005f_x0000__x005"/>
      <sheetName val="_____@_x005f_x005f_x005f_x001c__x0014"/>
      <sheetName val="_____@_x005f_x005f_x005f_x001c__x005f_x005f_x0014"/>
      <sheetName val="_x005f_x005f_x005f_x005f_x005f_x005f_x005f_x0000__x005f"/>
      <sheetName val="_____@_x005f_x005f_x005f_x005f_x005f_x005f_x005f_x001c_"/>
      <sheetName val="_x0000__x0000__x0000__x0000__x0"/>
      <sheetName val="_____@_x001c__x0014_______x0002"/>
      <sheetName val="_x005f_x0000__x005f_x0000__x005"/>
      <sheetName val="_____@_x005f_x001c__x0014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Prelim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Cost per SQM_M&amp;E"/>
      <sheetName val=" FS"/>
      <sheetName val="Sch_1_EE"/>
      <sheetName val="Sch.2 SN"/>
      <sheetName val="Sch.3 FP"/>
      <sheetName val="Sch.4 AC"/>
      <sheetName val="Sch.6 Prelim"/>
      <sheetName val="ปี 2562"/>
      <sheetName val="จ่ายเงิน"/>
      <sheetName val="Construction"/>
      <sheetName val="schedule_1"/>
      <sheetName val="KKC Brkdwn"/>
      <sheetName val="Factor F Data"/>
      <sheetName val="ราคาวัสดุ"/>
      <sheetName val="10 ข้อมูลวัสดุ-ค่าดำเนิน"/>
      <sheetName val="REF ONLY2"/>
      <sheetName val="Q190802"/>
      <sheetName val="Total"/>
      <sheetName val="back up FL.4"/>
      <sheetName val="Sum.ALL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?????@_x005f_x001c__x005f_x0014_?????_x0002"/>
      <sheetName val="index"/>
      <sheetName val="合成単価作成・-BLDG"/>
      <sheetName val="A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Fee Rate Summary"/>
      <sheetName val="mat"/>
      <sheetName val="QuantitySegment"/>
      <sheetName val="Discounted Cash Flow"/>
      <sheetName val="Garph Work-Cost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Factor F งาน DB."/>
      <sheetName val="King 1"/>
      <sheetName val="แผนงาน อบต ท่าลาน(ส่งเทศบาล)"/>
      <sheetName val="Sheet5"/>
      <sheetName val="_____@__________ñCe____0_"/>
      <sheetName val="A1.2"/>
      <sheetName val="Cctmst"/>
      <sheetName val="l-fixer"/>
      <sheetName val="Bill No. 2 - Carpark"/>
      <sheetName val="detail "/>
      <sheetName val="封面_5"/>
      <sheetName val="SUMMERY_(BOQ)4"/>
      <sheetName val="FIRST_FLOOR4"/>
      <sheetName val="SECOND_FLOOR4"/>
      <sheetName val="3RD_FLOOR4"/>
      <sheetName val="4_TH_FLOOR4"/>
      <sheetName val="1ST-4TH_DOOR_WORK4"/>
      <sheetName val="1ST-4TH_MAIL&amp;FEMALE_TOILET4"/>
      <sheetName val="5THFLOOR_LIFT_LOBBY&amp;CORRIDOR4"/>
      <sheetName val="Back_Up4"/>
      <sheetName val="Concrete_Beam4"/>
      <sheetName val="ส่งมอบงาน_"/>
      <sheetName val="Grand_Summary_(2)"/>
      <sheetName val="Grand_Summary_"/>
      <sheetName val="_BOQ_WELCOME_"/>
      <sheetName val="Grand_Sum_VO"/>
      <sheetName val="Sum_VIP_VO"/>
      <sheetName val="SAN_REDUCED_1"/>
      <sheetName val="S3_Architectural"/>
      <sheetName val="Ratio_Quantities"/>
      <sheetName val="Column_VE_(Coppper)"/>
      <sheetName val="CORE_WALL_(GL_38-39_I-R)VE"/>
      <sheetName val="CORE_WALL_(GL_14-19_I-R)VE"/>
      <sheetName val="CORE_WALL_(GL_27-28_C-F)VE"/>
      <sheetName val="CORE_WALL_(GL_53-54_J)VE"/>
      <sheetName val="CORE_WALL_(GL_56-57_J-P)VE"/>
      <sheetName val="CORE_WALL_(GL_33_C-L)VE"/>
      <sheetName val="RC_Wall"/>
      <sheetName val="Struc__Steel"/>
      <sheetName val="Std_RC_Wall"/>
      <sheetName val="Std__Column_"/>
      <sheetName val="Struc_Check_Table_อาคาร_1"/>
      <sheetName val="ข้อมูลประตู_T1"/>
      <sheetName val="ข้อมูลหน้าต่าง_T1"/>
      <sheetName val="ข้อมูลหน้าต่าง_T3"/>
      <sheetName val="ข้อมูลประตู_T2"/>
      <sheetName val="_FS"/>
      <sheetName val="Sch_2_SN"/>
      <sheetName val="Sch_3_FP"/>
      <sheetName val="Sch_4_AC"/>
      <sheetName val="Sch_6_Prelim"/>
      <sheetName val="ปี_2562"/>
      <sheetName val="TOTAL_-BUILDING_E1"/>
      <sheetName val="SUM_-_MEP(E1)_"/>
      <sheetName val="Air(E1_)"/>
      <sheetName val="Fp(E1)___"/>
      <sheetName val="Data_Sheet"/>
      <sheetName val="SUMMARY_MEP"/>
      <sheetName val="SUM_-_MEP_BUILDING"/>
      <sheetName val="Electrical_System_"/>
      <sheetName val="Commuication_System"/>
      <sheetName val="Air_Conditioning__System__"/>
      <sheetName val="Sanitary_System_"/>
      <sheetName val="Fire_Protection_System_"/>
      <sheetName val="EST-FOOTING_(G)"/>
      <sheetName val="Cost_per_SQM_M&amp;E"/>
      <sheetName val="_x0"/>
      <sheetName val="_____@______x0002"/>
      <sheetName val="Garph_Work-Cost"/>
      <sheetName val="封面_6"/>
      <sheetName val="SUMMERY_(BOQ)5"/>
      <sheetName val="FIRST_FLOOR5"/>
      <sheetName val="SECOND_FLOOR5"/>
      <sheetName val="3RD_FLOOR5"/>
      <sheetName val="4_TH_FLOOR5"/>
      <sheetName val="1ST-4TH_DOOR_WORK5"/>
      <sheetName val="1ST-4TH_MAIL&amp;FEMALE_TOILET5"/>
      <sheetName val="5THFLOOR_LIFT_LOBBY&amp;CORRIDOR5"/>
      <sheetName val="Back_Up5"/>
      <sheetName val="Concrete_Beam5"/>
      <sheetName val="ส่งมอบงาน_1"/>
      <sheetName val="Grand_Summary_(2)1"/>
      <sheetName val="Grand_Summary_1"/>
      <sheetName val="_BOQ_WELCOME_1"/>
      <sheetName val="Grand_Sum_VO1"/>
      <sheetName val="Sum_VIP_VO1"/>
      <sheetName val="SAN_REDUCED_11"/>
      <sheetName val="S3_Architectural1"/>
      <sheetName val="Ratio_Quantities1"/>
      <sheetName val="Column_VE_(Coppper)1"/>
      <sheetName val="CORE_WALL_(GL_38-39_I-R)VE1"/>
      <sheetName val="CORE_WALL_(GL_14-19_I-R)VE1"/>
      <sheetName val="CORE_WALL_(GL_27-28_C-F)VE1"/>
      <sheetName val="CORE_WALL_(GL_53-54_J)VE1"/>
      <sheetName val="CORE_WALL_(GL_56-57_J-P)VE1"/>
      <sheetName val="CORE_WALL_(GL_33_C-L)VE1"/>
      <sheetName val="RC_Wall1"/>
      <sheetName val="Struc__Steel1"/>
      <sheetName val="Std_RC_Wall1"/>
      <sheetName val="Std__Column_1"/>
      <sheetName val="Struc_Check_Table_อาคาร_11"/>
      <sheetName val="ข้อมูลประตู_T11"/>
      <sheetName val="ข้อมูลหน้าต่าง_T11"/>
      <sheetName val="ข้อมูลหน้าต่าง_T31"/>
      <sheetName val="ข้อมูลประตู_T21"/>
      <sheetName val="_FS1"/>
      <sheetName val="Sch_2_SN1"/>
      <sheetName val="Sch_3_FP1"/>
      <sheetName val="Sch_4_AC1"/>
      <sheetName val="Sch_6_Prelim1"/>
      <sheetName val="ปี_25621"/>
      <sheetName val="TOTAL_-BUILDING_E11"/>
      <sheetName val="SUM_-_MEP(E1)_1"/>
      <sheetName val="Air(E1_)1"/>
      <sheetName val="Fp(E1)___1"/>
      <sheetName val="Data_Sheet1"/>
      <sheetName val="SUMMARY_MEP1"/>
      <sheetName val="SUM_-_MEP_BUILDING1"/>
      <sheetName val="Electrical_System_1"/>
      <sheetName val="Commuication_System1"/>
      <sheetName val="Air_Conditioning__System__1"/>
      <sheetName val="Sanitary_System_1"/>
      <sheetName val="Fire_Protection_System_1"/>
      <sheetName val="EST-FOOTING_(G)1"/>
      <sheetName val="Cost_per_SQM_M&amp;E1"/>
      <sheetName val="Garph_Work-Cost1"/>
      <sheetName val="Fee_Rate_Summary"/>
      <sheetName val="_____@_x005f_x001c__x005f_x005f_x0014"/>
      <sheetName val="_x005f_x005f_x005f_x0000__x005f"/>
      <sheetName val="_____@_x005f_x005f_x005f_x001c_"/>
      <sheetName val="cov-estimate"/>
      <sheetName val="封面_7"/>
      <sheetName val="SUMMERY_(BOQ)6"/>
      <sheetName val="FIRST_FLOOR6"/>
      <sheetName val="SECOND_FLOOR6"/>
      <sheetName val="3RD_FLOOR6"/>
      <sheetName val="4_TH_FLOOR6"/>
      <sheetName val="1ST-4TH_DOOR_WORK6"/>
      <sheetName val="1ST-4TH_MAIL&amp;FEMALE_TOILET6"/>
      <sheetName val="5THFLOOR_LIFT_LOBBY&amp;CORRIDOR6"/>
      <sheetName val="Back_Up6"/>
      <sheetName val="Concrete_Beam6"/>
      <sheetName val="ส่งมอบงาน_2"/>
      <sheetName val="一発シート"/>
      <sheetName val="封面_8"/>
      <sheetName val="OR21 Final Forecast Rev.2"/>
      <sheetName val="Summary Forecast Budget 1&amp;2"/>
      <sheetName val="Summary Forecast Budget Rev 2"/>
      <sheetName val="Backup OR21 "/>
      <sheetName val="BOQ  VI 03.09.19 "/>
      <sheetName val="Backup BR.BMA"/>
      <sheetName val="Budget for ENT"/>
      <sheetName val="ADJ. D-Wall&amp;BR Ent. Rev.2.1"/>
      <sheetName val="Rebar+Conพื้น Waste10%"/>
      <sheetName val="Backup D-Wall Ent. 13.07.19"/>
      <sheetName val="Backup BR.ENT. 13.07.19"/>
      <sheetName val="IMP OR21 2019.07.11"/>
      <sheetName val="Car.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Sap_Actual"/>
      <sheetName val="Construction cost assumption"/>
      <sheetName val="JLL Assumption"/>
      <sheetName val="Retail Program&amp;Rev Assumption"/>
      <sheetName val="?????@_x005f_x005f_x005f_x001c__x005f_x005f_x0014"/>
      <sheetName val="FitOutConfCentre"/>
      <sheetName val="wa"/>
      <sheetName val="ตกแต่ง-อาคาร A"/>
      <sheetName val="ตกแต่ง-อาคาร B"/>
      <sheetName val="ตกแต่ง-อาคาร C"/>
      <sheetName val="ตกแต่ง-อาคาร E"/>
      <sheetName val="BOX Cryostat Details"/>
      <sheetName val="Driver Linac Layout"/>
      <sheetName val="Inputs"/>
      <sheetName val="Magnet Details"/>
      <sheetName val="______________________Ce______2"/>
      <sheetName val="_x005f_x005f_x005F"/>
      <sheetName val="5-2"/>
      <sheetName val="ค่าขนส่ง-1"/>
      <sheetName val="Mat_Source"/>
      <sheetName val="Unit_Div6"/>
      <sheetName val="ทำนบดิน 4"/>
      <sheetName val="Purchase Order"/>
      <sheetName val="Customize Your Purchase Order"/>
      <sheetName val="_x005f_x0000__x005f"/>
      <sheetName val="_____@_x005f_x001c_"/>
      <sheetName val="structure"/>
      <sheetName val="Sch 2"/>
      <sheetName val="Attach1(สรุปรวม) "/>
      <sheetName val="Attach2(BOQ Detail) "/>
      <sheetName val="Attach3(Measurement)Footing"/>
      <sheetName val="Attach3(Measurement) (Topping)"/>
      <sheetName val="Attach3(Measurement) (FL FINISH"/>
      <sheetName val="Attach3(Check Sheet)"/>
      <sheetName val="Sheet3"/>
      <sheetName val=" (FL Finis)"/>
      <sheetName val="11 ข้อมูลงานCon"/>
      <sheetName val="12 ข้อมูลงานไม้แบบ"/>
      <sheetName val="MS Box"/>
      <sheetName val="MOLP C"/>
      <sheetName val="????_x0"/>
      <sheetName val="bp bill-mark"/>
      <sheetName val="vo"/>
      <sheetName val="KKC_Brkdwn"/>
      <sheetName val="Factor_F_Data"/>
      <sheetName val="36.rc. pipe(2หน้า)"/>
      <sheetName val="รายการ_VE"/>
      <sheetName val="Type_A-1"/>
      <sheetName val="Type_A-1M"/>
      <sheetName val="Type_B-1"/>
      <sheetName val="Type_C1"/>
      <sheetName val="Type_C-2"/>
      <sheetName val="Type_C-3"/>
      <sheetName val="Type_C-5"/>
      <sheetName val="Type_DP-5"/>
      <sheetName val="Type_LOFT-1"/>
      <sheetName val="Type_LOFT-2_"/>
      <sheetName val="Type_LOFT-2M"/>
      <sheetName val="Type_LOFT_3"/>
      <sheetName val="Type_LOFT-4"/>
      <sheetName val="Type_LOFT-5"/>
      <sheetName val="Type_LOFT-6"/>
      <sheetName val="Type_LOFT-7"/>
      <sheetName val="Type_PH-A"/>
      <sheetName val="Type_PH-B"/>
      <sheetName val="Type_PH-C"/>
      <sheetName val="Type_PH-D"/>
      <sheetName val="Type_PH-E"/>
      <sheetName val="Sum_LAND"/>
      <sheetName val="SUM_M&amp;E"/>
    </sheetNames>
    <sheetDataSet>
      <sheetData sheetId="0"/>
      <sheetData sheetId="1"/>
      <sheetData sheetId="2"/>
      <sheetData sheetId="3">
        <row r="307">
          <cell r="C30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 refreshError="1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/>
      <sheetData sheetId="446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 refreshError="1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/>
      <sheetData sheetId="522"/>
      <sheetData sheetId="523" refreshError="1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  <sheetName val="sales3level"/>
      <sheetName val="รวมราคาทั้งสิ้น"/>
      <sheetName val="boq"/>
      <sheetName val="SAN REDUCED 1"/>
      <sheetName val="LITF"/>
      <sheetName val="FR"/>
      <sheetName val="SH-F"/>
      <sheetName val="CashFlow"/>
      <sheetName val="ราคาต่ำสุด-7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"/>
  <sheetViews>
    <sheetView tabSelected="1" showWhiteSpace="0" view="pageLayout" zoomScaleNormal="100" workbookViewId="0">
      <selection activeCell="A31" sqref="A31:XFD37"/>
    </sheetView>
  </sheetViews>
  <sheetFormatPr defaultColWidth="8.75" defaultRowHeight="17.25" x14ac:dyDescent="0.4"/>
  <cols>
    <col min="1" max="65" width="2.375" style="52" customWidth="1"/>
    <col min="66" max="16384" width="8.75" style="52"/>
  </cols>
  <sheetData>
    <row r="1" spans="1:36" ht="18" customHeight="1" x14ac:dyDescent="0.45">
      <c r="A1" s="184" t="s">
        <v>184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53"/>
    </row>
    <row r="2" spans="1:36" ht="18" customHeight="1" x14ac:dyDescent="0.45">
      <c r="A2" s="154" t="s">
        <v>107</v>
      </c>
      <c r="B2" s="154"/>
      <c r="C2" s="154"/>
      <c r="D2" s="58" t="s">
        <v>196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3"/>
    </row>
    <row r="3" spans="1:36" ht="18" customHeight="1" x14ac:dyDescent="0.45">
      <c r="A3" s="177"/>
      <c r="B3" s="178"/>
      <c r="C3" s="173" t="s">
        <v>8</v>
      </c>
      <c r="D3" s="173"/>
      <c r="E3" s="173"/>
      <c r="F3" s="173"/>
      <c r="G3" s="173"/>
      <c r="H3" s="179" t="s">
        <v>195</v>
      </c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1:36" ht="18" customHeight="1" x14ac:dyDescent="0.45">
      <c r="A4" s="182"/>
      <c r="B4" s="181"/>
      <c r="C4" s="154" t="s">
        <v>9</v>
      </c>
      <c r="D4" s="154"/>
      <c r="E4" s="154"/>
      <c r="F4" s="154"/>
      <c r="G4" s="154"/>
      <c r="H4" s="74" t="s">
        <v>196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70"/>
    </row>
    <row r="5" spans="1:36" ht="18" customHeight="1" x14ac:dyDescent="0.45">
      <c r="A5" s="182"/>
      <c r="B5" s="181"/>
      <c r="C5" s="154" t="s">
        <v>108</v>
      </c>
      <c r="D5" s="154"/>
      <c r="E5" s="154"/>
      <c r="F5" s="154"/>
      <c r="G5" s="154"/>
      <c r="H5" s="154"/>
      <c r="I5" s="154"/>
      <c r="J5" s="154"/>
      <c r="K5" s="154"/>
      <c r="L5" s="58"/>
      <c r="M5" s="58"/>
      <c r="N5" s="58"/>
      <c r="O5" s="74" t="s">
        <v>196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53"/>
      <c r="AH5" s="53"/>
      <c r="AI5" s="53"/>
      <c r="AJ5" s="70"/>
    </row>
    <row r="6" spans="1:36" ht="18" customHeight="1" x14ac:dyDescent="0.45">
      <c r="A6" s="182"/>
      <c r="B6" s="181"/>
      <c r="C6" s="154" t="s">
        <v>10</v>
      </c>
      <c r="D6" s="154"/>
      <c r="E6" s="154"/>
      <c r="F6" s="58"/>
      <c r="G6" s="58"/>
      <c r="H6" s="58"/>
      <c r="I6" s="108" t="s">
        <v>162</v>
      </c>
      <c r="J6" s="108"/>
      <c r="K6" s="108"/>
      <c r="L6" s="58"/>
      <c r="M6" s="58"/>
      <c r="N6" s="58"/>
      <c r="O6" s="154" t="s">
        <v>11</v>
      </c>
      <c r="P6" s="154"/>
      <c r="Q6" s="154"/>
      <c r="R6" s="58"/>
      <c r="S6" s="108" t="s">
        <v>162</v>
      </c>
      <c r="T6" s="108"/>
      <c r="U6" s="108"/>
      <c r="V6" s="108"/>
      <c r="W6" s="108"/>
      <c r="X6" s="108"/>
      <c r="Y6" s="58"/>
      <c r="Z6" s="174" t="s">
        <v>114</v>
      </c>
      <c r="AA6" s="174"/>
      <c r="AB6" s="174"/>
      <c r="AC6" s="53"/>
      <c r="AD6" s="180">
        <v>110</v>
      </c>
      <c r="AE6" s="181"/>
      <c r="AF6" s="181"/>
      <c r="AG6" s="174" t="s">
        <v>46</v>
      </c>
      <c r="AH6" s="174"/>
      <c r="AI6" s="53"/>
      <c r="AJ6" s="70"/>
    </row>
    <row r="7" spans="1:36" ht="19.5" x14ac:dyDescent="0.45">
      <c r="A7" s="182"/>
      <c r="B7" s="181"/>
      <c r="C7" s="154" t="s">
        <v>109</v>
      </c>
      <c r="D7" s="154"/>
      <c r="E7" s="154"/>
      <c r="F7" s="154"/>
      <c r="G7" s="154"/>
      <c r="H7" s="154"/>
      <c r="I7" s="58"/>
      <c r="J7" s="154" t="s">
        <v>142</v>
      </c>
      <c r="K7" s="154"/>
      <c r="L7" s="58"/>
      <c r="M7" s="165" t="s">
        <v>2</v>
      </c>
      <c r="N7" s="165"/>
      <c r="O7" s="58"/>
      <c r="P7" s="58"/>
      <c r="Q7" s="67">
        <v>8</v>
      </c>
      <c r="R7" s="58"/>
      <c r="S7" s="165" t="s">
        <v>143</v>
      </c>
      <c r="T7" s="165"/>
      <c r="U7" s="58"/>
      <c r="V7" s="58"/>
      <c r="W7" s="58"/>
      <c r="X7" s="58"/>
      <c r="Y7" s="58"/>
      <c r="Z7" s="174" t="s">
        <v>44</v>
      </c>
      <c r="AA7" s="174"/>
      <c r="AB7" s="174"/>
      <c r="AC7" s="53"/>
      <c r="AD7" s="181">
        <v>1</v>
      </c>
      <c r="AE7" s="181"/>
      <c r="AF7" s="181"/>
      <c r="AG7" s="53" t="s">
        <v>45</v>
      </c>
      <c r="AH7" s="53"/>
      <c r="AI7" s="58"/>
      <c r="AJ7" s="70"/>
    </row>
    <row r="8" spans="1:36" ht="18" customHeight="1" x14ac:dyDescent="0.45">
      <c r="A8" s="182"/>
      <c r="B8" s="181"/>
      <c r="C8" s="58" t="s">
        <v>161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3"/>
      <c r="AA8" s="53"/>
      <c r="AB8" s="53"/>
      <c r="AC8" s="54" t="s">
        <v>279</v>
      </c>
      <c r="AD8" s="54"/>
      <c r="AE8" s="54"/>
      <c r="AF8" s="74"/>
      <c r="AG8" s="176">
        <v>2568</v>
      </c>
      <c r="AH8" s="176"/>
      <c r="AI8" s="61"/>
      <c r="AJ8" s="70"/>
    </row>
    <row r="9" spans="1:36" ht="18" customHeight="1" x14ac:dyDescent="0.45">
      <c r="A9" s="182"/>
      <c r="B9" s="181"/>
      <c r="C9" s="58" t="s">
        <v>110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3"/>
      <c r="AA9" s="53"/>
      <c r="AB9" s="53"/>
      <c r="AC9" s="61"/>
      <c r="AD9" s="61"/>
      <c r="AE9" s="61"/>
      <c r="AF9" s="61"/>
      <c r="AG9" s="61"/>
      <c r="AH9" s="61"/>
      <c r="AI9" s="61"/>
      <c r="AJ9" s="70"/>
    </row>
    <row r="10" spans="1:36" ht="18" customHeight="1" x14ac:dyDescent="0.45">
      <c r="A10" s="185"/>
      <c r="B10" s="183"/>
      <c r="C10" s="81" t="s">
        <v>111</v>
      </c>
      <c r="D10" s="81"/>
      <c r="E10" s="81"/>
      <c r="F10" s="81"/>
      <c r="G10" s="81"/>
      <c r="H10" s="81"/>
      <c r="I10" s="64"/>
      <c r="J10" s="162" t="s">
        <v>106</v>
      </c>
      <c r="K10" s="162"/>
      <c r="L10" s="64" t="s">
        <v>280</v>
      </c>
      <c r="M10" s="64"/>
      <c r="N10" s="64"/>
      <c r="O10" s="162" t="s">
        <v>112</v>
      </c>
      <c r="P10" s="162"/>
      <c r="Q10" s="171">
        <v>2568</v>
      </c>
      <c r="R10" s="171"/>
      <c r="S10" s="171"/>
      <c r="T10" s="171"/>
      <c r="U10" s="183"/>
      <c r="V10" s="183"/>
      <c r="W10" s="82" t="s">
        <v>113</v>
      </c>
      <c r="X10" s="82"/>
      <c r="Y10" s="82"/>
      <c r="Z10" s="82"/>
      <c r="AA10" s="82"/>
      <c r="AB10" s="82"/>
      <c r="AC10" s="149" t="s">
        <v>280</v>
      </c>
      <c r="AD10" s="149"/>
      <c r="AE10" s="149"/>
      <c r="AF10" s="83"/>
      <c r="AG10" s="149">
        <v>2568</v>
      </c>
      <c r="AH10" s="149"/>
      <c r="AI10" s="82"/>
      <c r="AJ10" s="65"/>
    </row>
    <row r="11" spans="1:36" ht="18" customHeight="1" x14ac:dyDescent="0.4">
      <c r="A11" s="150" t="s">
        <v>191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2"/>
    </row>
    <row r="12" spans="1:36" ht="18" customHeight="1" x14ac:dyDescent="0.4">
      <c r="A12" s="186" t="s">
        <v>251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8"/>
    </row>
    <row r="13" spans="1:36" ht="18" customHeight="1" x14ac:dyDescent="0.4">
      <c r="A13" s="153" t="s">
        <v>192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5"/>
    </row>
    <row r="14" spans="1:36" ht="18" customHeight="1" x14ac:dyDescent="0.4">
      <c r="A14" s="156" t="s">
        <v>193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57"/>
    </row>
    <row r="15" spans="1:36" ht="18" customHeight="1" x14ac:dyDescent="0.4">
      <c r="A15" s="137" t="s">
        <v>123</v>
      </c>
      <c r="B15" s="138"/>
      <c r="C15" s="138"/>
      <c r="D15" s="137" t="s">
        <v>12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70" t="s">
        <v>115</v>
      </c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43"/>
      <c r="AC15" s="138" t="s">
        <v>14</v>
      </c>
      <c r="AD15" s="138"/>
      <c r="AE15" s="138"/>
      <c r="AF15" s="138"/>
      <c r="AG15" s="138"/>
      <c r="AH15" s="138"/>
      <c r="AI15" s="138"/>
      <c r="AJ15" s="139"/>
    </row>
    <row r="16" spans="1:36" ht="18" customHeight="1" x14ac:dyDescent="0.4">
      <c r="A16" s="85"/>
      <c r="B16" s="81"/>
      <c r="C16" s="81"/>
      <c r="D16" s="85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6"/>
      <c r="Q16" s="170" t="s">
        <v>116</v>
      </c>
      <c r="R16" s="100"/>
      <c r="S16" s="100"/>
      <c r="T16" s="100"/>
      <c r="U16" s="100"/>
      <c r="V16" s="143"/>
      <c r="W16" s="100" t="s">
        <v>16</v>
      </c>
      <c r="X16" s="100"/>
      <c r="Y16" s="100"/>
      <c r="Z16" s="100"/>
      <c r="AA16" s="100"/>
      <c r="AB16" s="143"/>
      <c r="AC16" s="113"/>
      <c r="AD16" s="113"/>
      <c r="AE16" s="113"/>
      <c r="AF16" s="113"/>
      <c r="AG16" s="113"/>
      <c r="AH16" s="113"/>
      <c r="AI16" s="113"/>
      <c r="AJ16" s="114"/>
    </row>
    <row r="17" spans="1:53" ht="26.25" customHeight="1" x14ac:dyDescent="0.4">
      <c r="A17" s="189"/>
      <c r="B17" s="190"/>
      <c r="C17" s="191"/>
      <c r="D17" s="147" t="s">
        <v>117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37"/>
      <c r="R17" s="138"/>
      <c r="S17" s="138"/>
      <c r="T17" s="138"/>
      <c r="U17" s="138"/>
      <c r="V17" s="139"/>
      <c r="W17" s="144">
        <f>IF('ปร.5 (ก)'!Q18="","-",'ปร.5 (ก)'!Q18)</f>
        <v>0</v>
      </c>
      <c r="X17" s="145"/>
      <c r="Y17" s="145"/>
      <c r="Z17" s="145"/>
      <c r="AA17" s="145"/>
      <c r="AB17" s="146"/>
      <c r="AC17" s="137"/>
      <c r="AD17" s="138"/>
      <c r="AE17" s="138"/>
      <c r="AF17" s="138"/>
      <c r="AG17" s="138"/>
      <c r="AH17" s="138"/>
      <c r="AI17" s="138"/>
      <c r="AJ17" s="139"/>
    </row>
    <row r="18" spans="1:53" ht="18" customHeight="1" x14ac:dyDescent="0.4">
      <c r="A18" s="164"/>
      <c r="B18" s="165"/>
      <c r="C18" s="166"/>
      <c r="D18" s="87"/>
      <c r="E18" s="129" t="s">
        <v>140</v>
      </c>
      <c r="F18" s="129"/>
      <c r="G18" s="129"/>
      <c r="H18" s="129"/>
      <c r="I18" s="129" t="s">
        <v>125</v>
      </c>
      <c r="J18" s="129"/>
      <c r="K18" s="129"/>
      <c r="L18" s="129"/>
      <c r="M18" s="110">
        <f>'ค่าF. ปี66'!C14</f>
        <v>1.3115000000000001</v>
      </c>
      <c r="N18" s="110"/>
      <c r="O18" s="110"/>
      <c r="P18" s="111"/>
      <c r="Q18" s="133"/>
      <c r="R18" s="113"/>
      <c r="S18" s="113"/>
      <c r="T18" s="113"/>
      <c r="U18" s="113"/>
      <c r="V18" s="114"/>
      <c r="W18" s="134">
        <f>W17*M18</f>
        <v>0</v>
      </c>
      <c r="X18" s="135"/>
      <c r="Y18" s="135"/>
      <c r="Z18" s="135"/>
      <c r="AA18" s="135"/>
      <c r="AB18" s="136"/>
      <c r="AC18" s="107"/>
      <c r="AD18" s="108"/>
      <c r="AE18" s="108"/>
      <c r="AF18" s="108"/>
      <c r="AG18" s="108"/>
      <c r="AH18" s="108"/>
      <c r="AI18" s="108"/>
      <c r="AJ18" s="109"/>
    </row>
    <row r="19" spans="1:53" ht="18" customHeight="1" x14ac:dyDescent="0.4">
      <c r="A19" s="164"/>
      <c r="B19" s="165"/>
      <c r="C19" s="166"/>
      <c r="D19" s="147" t="s">
        <v>118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37"/>
      <c r="R19" s="138"/>
      <c r="S19" s="138"/>
      <c r="T19" s="138"/>
      <c r="U19" s="138"/>
      <c r="V19" s="139"/>
      <c r="W19" s="144">
        <f>IF('ปร.5 (ข)'!Q19="","-",'ปร.5 (ข)'!Q19)</f>
        <v>0</v>
      </c>
      <c r="X19" s="145"/>
      <c r="Y19" s="145"/>
      <c r="Z19" s="145"/>
      <c r="AA19" s="145"/>
      <c r="AB19" s="146"/>
      <c r="AC19" s="107"/>
      <c r="AD19" s="108"/>
      <c r="AE19" s="108"/>
      <c r="AF19" s="108"/>
      <c r="AG19" s="108"/>
      <c r="AH19" s="108"/>
      <c r="AI19" s="108"/>
      <c r="AJ19" s="109"/>
    </row>
    <row r="20" spans="1:53" ht="18" customHeight="1" x14ac:dyDescent="0.4">
      <c r="A20" s="164"/>
      <c r="B20" s="165"/>
      <c r="C20" s="166"/>
      <c r="D20" s="87"/>
      <c r="E20" s="129" t="s">
        <v>141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57"/>
      <c r="Q20" s="112"/>
      <c r="R20" s="113"/>
      <c r="S20" s="113"/>
      <c r="T20" s="113"/>
      <c r="U20" s="113"/>
      <c r="V20" s="114"/>
      <c r="W20" s="126">
        <f>IF('ปร.5 (ข)'!AA23="","-",'ปร.5 (ข)'!AA23)</f>
        <v>0</v>
      </c>
      <c r="X20" s="127"/>
      <c r="Y20" s="127"/>
      <c r="Z20" s="127"/>
      <c r="AA20" s="127"/>
      <c r="AB20" s="128"/>
      <c r="AC20" s="107"/>
      <c r="AD20" s="108"/>
      <c r="AE20" s="108"/>
      <c r="AF20" s="108"/>
      <c r="AG20" s="108"/>
      <c r="AH20" s="108"/>
      <c r="AI20" s="108"/>
      <c r="AJ20" s="109"/>
    </row>
    <row r="21" spans="1:53" ht="18" customHeight="1" x14ac:dyDescent="0.4">
      <c r="A21" s="164"/>
      <c r="B21" s="165"/>
      <c r="C21" s="166"/>
      <c r="D21" s="147" t="s">
        <v>119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37"/>
      <c r="R21" s="138"/>
      <c r="S21" s="138"/>
      <c r="T21" s="138"/>
      <c r="U21" s="138"/>
      <c r="V21" s="139"/>
      <c r="W21" s="140">
        <f>IF('ปร.4 (พ)'!AA14="","-",'ปร.4 (พ)'!AA14)</f>
        <v>0</v>
      </c>
      <c r="X21" s="141"/>
      <c r="Y21" s="141"/>
      <c r="Z21" s="141"/>
      <c r="AA21" s="141"/>
      <c r="AB21" s="142"/>
      <c r="AC21" s="107"/>
      <c r="AD21" s="108"/>
      <c r="AE21" s="108"/>
      <c r="AF21" s="108"/>
      <c r="AG21" s="108"/>
      <c r="AH21" s="108"/>
      <c r="AI21" s="108"/>
      <c r="AJ21" s="109"/>
    </row>
    <row r="22" spans="1:53" ht="18" customHeight="1" x14ac:dyDescent="0.4">
      <c r="A22" s="161"/>
      <c r="B22" s="162"/>
      <c r="C22" s="163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12"/>
      <c r="R22" s="113"/>
      <c r="S22" s="113"/>
      <c r="T22" s="113"/>
      <c r="U22" s="113"/>
      <c r="V22" s="114"/>
      <c r="W22" s="126"/>
      <c r="X22" s="127"/>
      <c r="Y22" s="127"/>
      <c r="Z22" s="127"/>
      <c r="AA22" s="127"/>
      <c r="AB22" s="128"/>
      <c r="AC22" s="107"/>
      <c r="AD22" s="108"/>
      <c r="AE22" s="108"/>
      <c r="AF22" s="108"/>
      <c r="AG22" s="108"/>
      <c r="AH22" s="108"/>
      <c r="AI22" s="108"/>
      <c r="AJ22" s="109"/>
    </row>
    <row r="23" spans="1:53" ht="18" customHeight="1" thickBot="1" x14ac:dyDescent="0.45">
      <c r="A23" s="123" t="s">
        <v>120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2"/>
      <c r="Q23" s="107"/>
      <c r="R23" s="108"/>
      <c r="S23" s="108"/>
      <c r="T23" s="108"/>
      <c r="U23" s="108"/>
      <c r="V23" s="109"/>
      <c r="W23" s="130">
        <f>W18+W20+W21</f>
        <v>0</v>
      </c>
      <c r="X23" s="131"/>
      <c r="Y23" s="131"/>
      <c r="Z23" s="131"/>
      <c r="AA23" s="131"/>
      <c r="AB23" s="132"/>
      <c r="AC23" s="97">
        <v>71961000</v>
      </c>
      <c r="AD23" s="98"/>
      <c r="AE23" s="98"/>
      <c r="AF23" s="98"/>
      <c r="AG23" s="98"/>
      <c r="AH23" s="98"/>
      <c r="AI23" s="98"/>
      <c r="AJ23" s="99"/>
      <c r="AL23" s="88"/>
    </row>
    <row r="24" spans="1:53" ht="18" customHeight="1" thickTop="1" thickBot="1" x14ac:dyDescent="0.45">
      <c r="A24" s="124" t="s">
        <v>121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00"/>
      <c r="R24" s="100"/>
      <c r="S24" s="100"/>
      <c r="T24" s="100"/>
      <c r="U24" s="100"/>
      <c r="V24" s="100"/>
      <c r="W24" s="101">
        <f>ROUNDDOWN(W23,-3)</f>
        <v>0</v>
      </c>
      <c r="X24" s="102"/>
      <c r="Y24" s="102"/>
      <c r="Z24" s="102"/>
      <c r="AA24" s="102"/>
      <c r="AB24" s="103"/>
      <c r="AC24" s="104"/>
      <c r="AD24" s="105"/>
      <c r="AE24" s="105"/>
      <c r="AF24" s="105"/>
      <c r="AG24" s="105"/>
      <c r="AH24" s="105"/>
      <c r="AI24" s="105"/>
      <c r="AJ24" s="106"/>
      <c r="BA24" s="89"/>
    </row>
    <row r="25" spans="1:53" ht="18" customHeight="1" thickTop="1" x14ac:dyDescent="0.4">
      <c r="A25" s="112" t="s">
        <v>122</v>
      </c>
      <c r="B25" s="113"/>
      <c r="C25" s="113"/>
      <c r="D25" s="113"/>
      <c r="E25" s="113"/>
      <c r="F25" s="114"/>
      <c r="G25" s="115" t="str">
        <f>"("&amp;BAHTTEXT(W24)&amp;")"</f>
        <v>(ศูนย์บาทถ้วน)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7"/>
      <c r="X25" s="117"/>
      <c r="Y25" s="117"/>
      <c r="Z25" s="117"/>
      <c r="AA25" s="117"/>
      <c r="AB25" s="118"/>
      <c r="AC25" s="167"/>
      <c r="AD25" s="108"/>
      <c r="AE25" s="108"/>
      <c r="AF25" s="108"/>
      <c r="AG25" s="108"/>
      <c r="AH25" s="108"/>
      <c r="AI25" s="108"/>
      <c r="AJ25" s="109"/>
    </row>
    <row r="26" spans="1:53" ht="18" customHeight="1" x14ac:dyDescent="0.4">
      <c r="A26" s="90"/>
      <c r="B26" s="91"/>
      <c r="C26" s="119" t="s">
        <v>114</v>
      </c>
      <c r="D26" s="119"/>
      <c r="E26" s="119"/>
      <c r="F26" s="119"/>
      <c r="G26" s="91"/>
      <c r="H26" s="91"/>
      <c r="I26" s="91"/>
      <c r="J26" s="120">
        <v>110</v>
      </c>
      <c r="K26" s="121"/>
      <c r="L26" s="121"/>
      <c r="M26" s="91"/>
      <c r="N26" s="91"/>
      <c r="O26" s="119" t="s">
        <v>46</v>
      </c>
      <c r="P26" s="122"/>
      <c r="Q26" s="168" t="s">
        <v>136</v>
      </c>
      <c r="R26" s="121"/>
      <c r="S26" s="121"/>
      <c r="T26" s="121"/>
      <c r="U26" s="121"/>
      <c r="V26" s="169"/>
      <c r="W26" s="158">
        <f>W24/J26</f>
        <v>0</v>
      </c>
      <c r="X26" s="159"/>
      <c r="Y26" s="159"/>
      <c r="Z26" s="159"/>
      <c r="AA26" s="159"/>
      <c r="AB26" s="160"/>
      <c r="AC26" s="123" t="s">
        <v>137</v>
      </c>
      <c r="AD26" s="119"/>
      <c r="AE26" s="119"/>
      <c r="AF26" s="119"/>
      <c r="AG26" s="119"/>
      <c r="AH26" s="119"/>
      <c r="AI26" s="119"/>
      <c r="AJ26" s="122"/>
    </row>
    <row r="27" spans="1:53" ht="5.25" customHeight="1" x14ac:dyDescent="0.45">
      <c r="A27" s="53"/>
      <c r="B27" s="53"/>
      <c r="C27" s="53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92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53" ht="18" customHeight="1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93"/>
      <c r="M28" s="53"/>
      <c r="N28" s="53"/>
      <c r="O28" s="53"/>
      <c r="P28" s="53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</row>
    <row r="29" spans="1:53" ht="18" customHeight="1" x14ac:dyDescent="0.4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</row>
    <row r="30" spans="1:53" ht="18" customHeight="1" x14ac:dyDescent="0.4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</row>
    <row r="31" spans="1:53" ht="18" customHeight="1" x14ac:dyDescent="0.45">
      <c r="A31" s="94"/>
      <c r="B31" s="72"/>
      <c r="C31" s="173" t="s">
        <v>14</v>
      </c>
      <c r="D31" s="173"/>
      <c r="E31" s="173"/>
      <c r="F31" s="72"/>
      <c r="G31" s="72"/>
      <c r="H31" s="151" t="s">
        <v>147</v>
      </c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2"/>
    </row>
    <row r="32" spans="1:53" ht="18" customHeight="1" x14ac:dyDescent="0.45">
      <c r="A32" s="69"/>
      <c r="B32" s="53"/>
      <c r="C32" s="53"/>
      <c r="D32" s="53"/>
      <c r="E32" s="53"/>
      <c r="F32" s="53"/>
      <c r="G32" s="53"/>
      <c r="H32" s="174" t="s">
        <v>160</v>
      </c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5"/>
    </row>
    <row r="33" spans="1:36" ht="18" customHeight="1" x14ac:dyDescent="0.45">
      <c r="A33" s="63"/>
      <c r="B33" s="64"/>
      <c r="C33" s="64"/>
      <c r="D33" s="64"/>
      <c r="E33" s="64"/>
      <c r="F33" s="64"/>
      <c r="G33" s="64"/>
      <c r="H33" s="171" t="s">
        <v>148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2"/>
    </row>
    <row r="34" spans="1:36" ht="18" customHeight="1" x14ac:dyDescent="0.4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</row>
    <row r="35" spans="1:36" ht="18" customHeight="1" x14ac:dyDescent="0.4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</row>
    <row r="36" spans="1:36" ht="18" customHeight="1" x14ac:dyDescent="0.4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</row>
    <row r="37" spans="1:36" ht="18" customHeight="1" x14ac:dyDescent="0.4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</row>
    <row r="38" spans="1:36" ht="18" customHeight="1" x14ac:dyDescent="0.4"/>
  </sheetData>
  <mergeCells count="101">
    <mergeCell ref="A1:AI1"/>
    <mergeCell ref="A2:C2"/>
    <mergeCell ref="A4:B4"/>
    <mergeCell ref="C4:G4"/>
    <mergeCell ref="A5:B5"/>
    <mergeCell ref="C5:K5"/>
    <mergeCell ref="AG8:AH8"/>
    <mergeCell ref="A9:B9"/>
    <mergeCell ref="A10:B10"/>
    <mergeCell ref="J10:K10"/>
    <mergeCell ref="O10:P10"/>
    <mergeCell ref="U10:V10"/>
    <mergeCell ref="Q10:T10"/>
    <mergeCell ref="A12:AJ12"/>
    <mergeCell ref="Z7:AB7"/>
    <mergeCell ref="AD7:AF7"/>
    <mergeCell ref="A6:B6"/>
    <mergeCell ref="C6:E6"/>
    <mergeCell ref="I6:K6"/>
    <mergeCell ref="O6:Q6"/>
    <mergeCell ref="A17:C17"/>
    <mergeCell ref="H33:AJ33"/>
    <mergeCell ref="C31:E31"/>
    <mergeCell ref="H31:AJ31"/>
    <mergeCell ref="H32:AJ32"/>
    <mergeCell ref="Q28:AJ28"/>
    <mergeCell ref="Q29:AJ29"/>
    <mergeCell ref="Q30:AJ30"/>
    <mergeCell ref="A3:B3"/>
    <mergeCell ref="C3:G3"/>
    <mergeCell ref="H3:Y3"/>
    <mergeCell ref="J7:K7"/>
    <mergeCell ref="M7:N7"/>
    <mergeCell ref="S7:T7"/>
    <mergeCell ref="AD6:AF6"/>
    <mergeCell ref="AG6:AH6"/>
    <mergeCell ref="A7:B7"/>
    <mergeCell ref="C7:H7"/>
    <mergeCell ref="S6:X6"/>
    <mergeCell ref="Z6:AB6"/>
    <mergeCell ref="AG10:AH10"/>
    <mergeCell ref="A15:C15"/>
    <mergeCell ref="D15:P15"/>
    <mergeCell ref="Q15:AB15"/>
    <mergeCell ref="A8:B8"/>
    <mergeCell ref="AC10:AE10"/>
    <mergeCell ref="A11:AJ11"/>
    <mergeCell ref="A13:AJ13"/>
    <mergeCell ref="A14:AJ14"/>
    <mergeCell ref="W26:AB26"/>
    <mergeCell ref="AC26:AJ26"/>
    <mergeCell ref="A22:C22"/>
    <mergeCell ref="D22:P22"/>
    <mergeCell ref="Q22:V22"/>
    <mergeCell ref="A21:C21"/>
    <mergeCell ref="D21:P21"/>
    <mergeCell ref="A20:C20"/>
    <mergeCell ref="E20:P20"/>
    <mergeCell ref="A19:C19"/>
    <mergeCell ref="D19:P19"/>
    <mergeCell ref="Q19:V19"/>
    <mergeCell ref="A18:C18"/>
    <mergeCell ref="AC25:AJ25"/>
    <mergeCell ref="Q26:V26"/>
    <mergeCell ref="W17:AB17"/>
    <mergeCell ref="AC15:AJ15"/>
    <mergeCell ref="Q16:V16"/>
    <mergeCell ref="AC17:AJ17"/>
    <mergeCell ref="W16:AB16"/>
    <mergeCell ref="AC16:AJ16"/>
    <mergeCell ref="Q17:V17"/>
    <mergeCell ref="W19:AB19"/>
    <mergeCell ref="AC19:AJ19"/>
    <mergeCell ref="Q20:V20"/>
    <mergeCell ref="W20:AB20"/>
    <mergeCell ref="AC20:AJ20"/>
    <mergeCell ref="D17:P17"/>
    <mergeCell ref="AC23:AJ23"/>
    <mergeCell ref="Q24:V24"/>
    <mergeCell ref="W24:AB24"/>
    <mergeCell ref="AC24:AJ24"/>
    <mergeCell ref="AC22:AJ22"/>
    <mergeCell ref="M18:P18"/>
    <mergeCell ref="A25:F25"/>
    <mergeCell ref="G25:AB25"/>
    <mergeCell ref="C26:F26"/>
    <mergeCell ref="J26:L26"/>
    <mergeCell ref="O26:P26"/>
    <mergeCell ref="A23:P23"/>
    <mergeCell ref="A24:P24"/>
    <mergeCell ref="W22:AB22"/>
    <mergeCell ref="E18:H18"/>
    <mergeCell ref="I18:L18"/>
    <mergeCell ref="Q23:V23"/>
    <mergeCell ref="W23:AB23"/>
    <mergeCell ref="Q18:V18"/>
    <mergeCell ref="W18:AB18"/>
    <mergeCell ref="AC18:AJ18"/>
    <mergeCell ref="Q21:V21"/>
    <mergeCell ref="W21:AB21"/>
    <mergeCell ref="AC21:AJ21"/>
  </mergeCells>
  <pageMargins left="0.39370078740157483" right="0.19685039370078741" top="0.39370078740157483" bottom="0.19685039370078741" header="0" footer="0"/>
  <pageSetup paperSize="9" orientation="portrait" horizontalDpi="300" verticalDpi="300" r:id="rId1"/>
  <headerFooter>
    <oddHeader xml:space="preserve">&amp;R&amp;"TH SarabunPSK,Bold"&amp;13&amp;K00-045แบบ ปร.6 1/1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view="pageLayout" topLeftCell="A16" zoomScaleNormal="100" workbookViewId="0">
      <selection activeCell="AQ37" sqref="AQ36:AQ37"/>
    </sheetView>
  </sheetViews>
  <sheetFormatPr defaultColWidth="8.75" defaultRowHeight="17.25" x14ac:dyDescent="0.4"/>
  <cols>
    <col min="1" max="41" width="2.375" style="52" customWidth="1"/>
    <col min="42" max="42" width="8.75" style="52"/>
    <col min="43" max="43" width="14.125" style="52" bestFit="1" customWidth="1"/>
    <col min="44" max="16384" width="8.75" style="52"/>
  </cols>
  <sheetData>
    <row r="1" spans="1:43" ht="18" customHeight="1" x14ac:dyDescent="0.45">
      <c r="A1" s="184" t="s">
        <v>185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53"/>
    </row>
    <row r="2" spans="1:43" ht="18" customHeight="1" x14ac:dyDescent="0.45">
      <c r="A2" s="154" t="s">
        <v>107</v>
      </c>
      <c r="B2" s="154"/>
      <c r="C2" s="154"/>
      <c r="D2" s="58" t="s">
        <v>196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3"/>
    </row>
    <row r="3" spans="1:43" ht="18" customHeight="1" x14ac:dyDescent="0.45">
      <c r="A3" s="177"/>
      <c r="B3" s="178"/>
      <c r="C3" s="173" t="s">
        <v>8</v>
      </c>
      <c r="D3" s="173"/>
      <c r="E3" s="173"/>
      <c r="F3" s="173"/>
      <c r="G3" s="173"/>
      <c r="H3" s="179" t="s">
        <v>195</v>
      </c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1:43" ht="18" customHeight="1" x14ac:dyDescent="0.45">
      <c r="A4" s="182"/>
      <c r="B4" s="181"/>
      <c r="C4" s="154" t="s">
        <v>9</v>
      </c>
      <c r="D4" s="154"/>
      <c r="E4" s="154"/>
      <c r="F4" s="154"/>
      <c r="G4" s="154"/>
      <c r="H4" s="74" t="s">
        <v>196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70"/>
    </row>
    <row r="5" spans="1:43" ht="18" customHeight="1" x14ac:dyDescent="0.45">
      <c r="A5" s="182"/>
      <c r="B5" s="181"/>
      <c r="C5" s="154" t="s">
        <v>108</v>
      </c>
      <c r="D5" s="154"/>
      <c r="E5" s="154"/>
      <c r="F5" s="154"/>
      <c r="G5" s="154"/>
      <c r="H5" s="154"/>
      <c r="I5" s="154"/>
      <c r="J5" s="154"/>
      <c r="K5" s="154"/>
      <c r="L5" s="58"/>
      <c r="M5" s="58"/>
      <c r="N5" s="58"/>
      <c r="O5" s="74" t="s">
        <v>196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53"/>
      <c r="AH5" s="53"/>
      <c r="AI5" s="53"/>
      <c r="AJ5" s="70"/>
    </row>
    <row r="6" spans="1:43" ht="18" customHeight="1" x14ac:dyDescent="0.45">
      <c r="A6" s="182"/>
      <c r="B6" s="181"/>
      <c r="C6" s="154" t="s">
        <v>10</v>
      </c>
      <c r="D6" s="154"/>
      <c r="E6" s="154"/>
      <c r="F6" s="58"/>
      <c r="G6" s="58"/>
      <c r="H6" s="58"/>
      <c r="I6" s="108" t="s">
        <v>162</v>
      </c>
      <c r="J6" s="108"/>
      <c r="K6" s="108"/>
      <c r="L6" s="58"/>
      <c r="M6" s="58"/>
      <c r="N6" s="58"/>
      <c r="O6" s="154" t="s">
        <v>11</v>
      </c>
      <c r="P6" s="154"/>
      <c r="Q6" s="154"/>
      <c r="R6" s="58"/>
      <c r="S6" s="108" t="s">
        <v>162</v>
      </c>
      <c r="T6" s="108"/>
      <c r="U6" s="108"/>
      <c r="V6" s="108"/>
      <c r="W6" s="108"/>
      <c r="X6" s="108"/>
      <c r="Y6" s="58"/>
      <c r="Z6" s="174" t="s">
        <v>114</v>
      </c>
      <c r="AA6" s="174"/>
      <c r="AB6" s="174"/>
      <c r="AC6" s="53"/>
      <c r="AD6" s="180">
        <v>110</v>
      </c>
      <c r="AE6" s="181"/>
      <c r="AF6" s="181"/>
      <c r="AG6" s="174" t="s">
        <v>46</v>
      </c>
      <c r="AH6" s="174"/>
      <c r="AI6" s="53"/>
      <c r="AJ6" s="70"/>
    </row>
    <row r="7" spans="1:43" ht="19.5" x14ac:dyDescent="0.45">
      <c r="A7" s="182"/>
      <c r="B7" s="181"/>
      <c r="C7" s="154" t="s">
        <v>109</v>
      </c>
      <c r="D7" s="154"/>
      <c r="E7" s="154"/>
      <c r="F7" s="154"/>
      <c r="G7" s="154"/>
      <c r="H7" s="154"/>
      <c r="I7" s="58"/>
      <c r="J7" s="154" t="s">
        <v>142</v>
      </c>
      <c r="K7" s="154"/>
      <c r="L7" s="58"/>
      <c r="M7" s="165" t="s">
        <v>2</v>
      </c>
      <c r="N7" s="165"/>
      <c r="O7" s="58"/>
      <c r="P7" s="58"/>
      <c r="Q7" s="67">
        <v>8</v>
      </c>
      <c r="R7" s="58"/>
      <c r="S7" s="165" t="s">
        <v>143</v>
      </c>
      <c r="T7" s="165"/>
      <c r="U7" s="58"/>
      <c r="V7" s="58"/>
      <c r="W7" s="58"/>
      <c r="X7" s="58"/>
      <c r="Y7" s="58"/>
      <c r="Z7" s="174" t="s">
        <v>44</v>
      </c>
      <c r="AA7" s="174"/>
      <c r="AB7" s="174"/>
      <c r="AC7" s="53"/>
      <c r="AD7" s="181">
        <v>1</v>
      </c>
      <c r="AE7" s="181"/>
      <c r="AF7" s="181"/>
      <c r="AG7" s="53" t="s">
        <v>45</v>
      </c>
      <c r="AH7" s="53"/>
      <c r="AI7" s="58"/>
      <c r="AJ7" s="70"/>
    </row>
    <row r="8" spans="1:43" ht="18" customHeight="1" x14ac:dyDescent="0.45">
      <c r="A8" s="182"/>
      <c r="B8" s="181"/>
      <c r="C8" s="58" t="s">
        <v>161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3"/>
      <c r="AA8" s="53"/>
      <c r="AB8" s="53"/>
      <c r="AC8" s="54" t="s">
        <v>279</v>
      </c>
      <c r="AD8" s="54"/>
      <c r="AE8" s="54"/>
      <c r="AF8" s="74"/>
      <c r="AG8" s="176">
        <v>2568</v>
      </c>
      <c r="AH8" s="176"/>
      <c r="AI8" s="61"/>
      <c r="AJ8" s="70"/>
    </row>
    <row r="9" spans="1:43" ht="18" customHeight="1" x14ac:dyDescent="0.45">
      <c r="A9" s="182"/>
      <c r="B9" s="181"/>
      <c r="C9" s="58" t="s">
        <v>110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3"/>
      <c r="AA9" s="53"/>
      <c r="AB9" s="53"/>
      <c r="AC9" s="61"/>
      <c r="AD9" s="61"/>
      <c r="AE9" s="61"/>
      <c r="AF9" s="61"/>
      <c r="AG9" s="61"/>
      <c r="AH9" s="61"/>
      <c r="AI9" s="61"/>
      <c r="AJ9" s="70"/>
    </row>
    <row r="10" spans="1:43" ht="18" customHeight="1" thickBot="1" x14ac:dyDescent="0.5">
      <c r="A10" s="185"/>
      <c r="B10" s="183"/>
      <c r="C10" s="81" t="s">
        <v>111</v>
      </c>
      <c r="D10" s="81"/>
      <c r="E10" s="81"/>
      <c r="F10" s="81"/>
      <c r="G10" s="81"/>
      <c r="H10" s="81"/>
      <c r="I10" s="64"/>
      <c r="J10" s="162" t="s">
        <v>106</v>
      </c>
      <c r="K10" s="162"/>
      <c r="L10" s="64" t="s">
        <v>280</v>
      </c>
      <c r="M10" s="64"/>
      <c r="N10" s="64"/>
      <c r="O10" s="162" t="s">
        <v>112</v>
      </c>
      <c r="P10" s="162"/>
      <c r="Q10" s="171">
        <v>2568</v>
      </c>
      <c r="R10" s="171"/>
      <c r="S10" s="171"/>
      <c r="T10" s="171"/>
      <c r="U10" s="183"/>
      <c r="V10" s="183"/>
      <c r="W10" s="82" t="s">
        <v>113</v>
      </c>
      <c r="X10" s="82"/>
      <c r="Y10" s="82"/>
      <c r="Z10" s="82"/>
      <c r="AA10" s="82"/>
      <c r="AB10" s="82"/>
      <c r="AC10" s="149" t="s">
        <v>280</v>
      </c>
      <c r="AD10" s="149"/>
      <c r="AE10" s="149"/>
      <c r="AF10" s="83"/>
      <c r="AG10" s="149">
        <v>2568</v>
      </c>
      <c r="AH10" s="149"/>
      <c r="AI10" s="82"/>
      <c r="AJ10" s="65"/>
    </row>
    <row r="11" spans="1:43" ht="18" customHeight="1" thickTop="1" x14ac:dyDescent="0.45">
      <c r="A11" s="217" t="s">
        <v>123</v>
      </c>
      <c r="B11" s="218"/>
      <c r="C11" s="219"/>
      <c r="D11" s="217" t="s">
        <v>12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9"/>
      <c r="Q11" s="217" t="s">
        <v>127</v>
      </c>
      <c r="R11" s="218"/>
      <c r="S11" s="218"/>
      <c r="T11" s="218"/>
      <c r="U11" s="219"/>
      <c r="V11" s="217" t="s">
        <v>125</v>
      </c>
      <c r="W11" s="218"/>
      <c r="X11" s="218"/>
      <c r="Y11" s="218"/>
      <c r="Z11" s="219"/>
      <c r="AA11" s="217" t="s">
        <v>126</v>
      </c>
      <c r="AB11" s="218"/>
      <c r="AC11" s="218"/>
      <c r="AD11" s="218"/>
      <c r="AE11" s="219"/>
      <c r="AF11" s="217" t="s">
        <v>128</v>
      </c>
      <c r="AG11" s="218"/>
      <c r="AH11" s="218"/>
      <c r="AI11" s="218"/>
      <c r="AJ11" s="219"/>
    </row>
    <row r="12" spans="1:43" ht="18" customHeight="1" thickBot="1" x14ac:dyDescent="0.5">
      <c r="A12" s="66"/>
      <c r="B12" s="58"/>
      <c r="C12" s="59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5"/>
      <c r="Q12" s="76"/>
      <c r="R12" s="77"/>
      <c r="S12" s="77"/>
      <c r="T12" s="77"/>
      <c r="U12" s="75"/>
      <c r="V12" s="76"/>
      <c r="W12" s="77"/>
      <c r="X12" s="77"/>
      <c r="Y12" s="77"/>
      <c r="Z12" s="75"/>
      <c r="AA12" s="76"/>
      <c r="AB12" s="77"/>
      <c r="AC12" s="77"/>
      <c r="AD12" s="77"/>
      <c r="AE12" s="75"/>
      <c r="AF12" s="76"/>
      <c r="AG12" s="77"/>
      <c r="AH12" s="77"/>
      <c r="AI12" s="77"/>
      <c r="AJ12" s="75"/>
    </row>
    <row r="13" spans="1:43" ht="18" customHeight="1" thickTop="1" x14ac:dyDescent="0.45">
      <c r="A13" s="177"/>
      <c r="B13" s="178"/>
      <c r="C13" s="216"/>
      <c r="D13" s="220" t="s">
        <v>129</v>
      </c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2"/>
      <c r="Q13" s="210"/>
      <c r="R13" s="211"/>
      <c r="S13" s="211"/>
      <c r="T13" s="211"/>
      <c r="U13" s="212"/>
      <c r="V13" s="210"/>
      <c r="W13" s="211"/>
      <c r="X13" s="211"/>
      <c r="Y13" s="211"/>
      <c r="Z13" s="212"/>
      <c r="AA13" s="210"/>
      <c r="AB13" s="211"/>
      <c r="AC13" s="211"/>
      <c r="AD13" s="211"/>
      <c r="AE13" s="212"/>
      <c r="AF13" s="210"/>
      <c r="AG13" s="211"/>
      <c r="AH13" s="211"/>
      <c r="AI13" s="211"/>
      <c r="AJ13" s="212"/>
    </row>
    <row r="14" spans="1:43" ht="18" customHeight="1" x14ac:dyDescent="0.45">
      <c r="A14" s="182"/>
      <c r="B14" s="181"/>
      <c r="C14" s="192"/>
      <c r="D14" s="223" t="s">
        <v>17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5"/>
      <c r="Q14" s="213">
        <f>IF('ปร.4 (สรุป)'!AB25="","-",'ปร.4 (สรุป)'!AB25)</f>
        <v>0</v>
      </c>
      <c r="R14" s="214"/>
      <c r="S14" s="214"/>
      <c r="T14" s="214"/>
      <c r="U14" s="215"/>
      <c r="V14" s="182">
        <f>'ค่าF. ปี66'!C14</f>
        <v>1.3115000000000001</v>
      </c>
      <c r="W14" s="181"/>
      <c r="X14" s="181"/>
      <c r="Y14" s="181"/>
      <c r="Z14" s="192"/>
      <c r="AA14" s="213">
        <f>IF(Q14="","-",Q14*V14)</f>
        <v>0</v>
      </c>
      <c r="AB14" s="214"/>
      <c r="AC14" s="214"/>
      <c r="AD14" s="214"/>
      <c r="AE14" s="215"/>
      <c r="AF14" s="182"/>
      <c r="AG14" s="181"/>
      <c r="AH14" s="181"/>
      <c r="AI14" s="181"/>
      <c r="AJ14" s="192"/>
      <c r="AQ14" s="95">
        <f>Q14</f>
        <v>0</v>
      </c>
    </row>
    <row r="15" spans="1:43" ht="18" customHeight="1" x14ac:dyDescent="0.45">
      <c r="A15" s="182"/>
      <c r="B15" s="181"/>
      <c r="C15" s="192"/>
      <c r="D15" s="223" t="s">
        <v>27</v>
      </c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5"/>
      <c r="Q15" s="213">
        <f>IF('ปร.4 (สรุป)'!AB30="","-",'ปร.4 (สรุป)'!AB30)</f>
        <v>0</v>
      </c>
      <c r="R15" s="214"/>
      <c r="S15" s="214"/>
      <c r="T15" s="214"/>
      <c r="U15" s="215"/>
      <c r="V15" s="182">
        <f>'ค่าF. ปี66'!C14</f>
        <v>1.3115000000000001</v>
      </c>
      <c r="W15" s="181"/>
      <c r="X15" s="181"/>
      <c r="Y15" s="181"/>
      <c r="Z15" s="192"/>
      <c r="AA15" s="213">
        <f>IF(Q15="","-",Q15*V15)</f>
        <v>0</v>
      </c>
      <c r="AB15" s="214"/>
      <c r="AC15" s="214"/>
      <c r="AD15" s="214"/>
      <c r="AE15" s="215"/>
      <c r="AF15" s="182"/>
      <c r="AG15" s="181"/>
      <c r="AH15" s="181"/>
      <c r="AI15" s="181"/>
      <c r="AJ15" s="192"/>
      <c r="AQ15" s="95">
        <f>Q15</f>
        <v>0</v>
      </c>
    </row>
    <row r="16" spans="1:43" ht="18" customHeight="1" x14ac:dyDescent="0.45">
      <c r="A16" s="182"/>
      <c r="B16" s="181"/>
      <c r="C16" s="192"/>
      <c r="D16" s="223" t="s">
        <v>32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13">
        <f>IF('ปร.4 (สรุป)'!AB35="","-",'ปร.4 (สรุป)'!AB35)</f>
        <v>0</v>
      </c>
      <c r="R16" s="214"/>
      <c r="S16" s="214"/>
      <c r="T16" s="214"/>
      <c r="U16" s="215"/>
      <c r="V16" s="182" t="s">
        <v>162</v>
      </c>
      <c r="W16" s="181"/>
      <c r="X16" s="181"/>
      <c r="Y16" s="181"/>
      <c r="Z16" s="192"/>
      <c r="AA16" s="213" t="s">
        <v>162</v>
      </c>
      <c r="AB16" s="214"/>
      <c r="AC16" s="214"/>
      <c r="AD16" s="214"/>
      <c r="AE16" s="215"/>
      <c r="AF16" s="226"/>
      <c r="AG16" s="181"/>
      <c r="AH16" s="181"/>
      <c r="AI16" s="181"/>
      <c r="AJ16" s="192"/>
    </row>
    <row r="17" spans="1:36" ht="18" customHeight="1" x14ac:dyDescent="0.45">
      <c r="A17" s="182"/>
      <c r="B17" s="181"/>
      <c r="C17" s="192"/>
      <c r="D17" s="182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92"/>
      <c r="Q17" s="226"/>
      <c r="R17" s="227"/>
      <c r="S17" s="227"/>
      <c r="T17" s="227"/>
      <c r="U17" s="228"/>
      <c r="V17" s="182"/>
      <c r="W17" s="181"/>
      <c r="X17" s="181"/>
      <c r="Y17" s="181"/>
      <c r="Z17" s="192"/>
      <c r="AA17" s="182"/>
      <c r="AB17" s="181"/>
      <c r="AC17" s="181"/>
      <c r="AD17" s="181"/>
      <c r="AE17" s="192"/>
      <c r="AF17" s="182"/>
      <c r="AG17" s="181"/>
      <c r="AH17" s="181"/>
      <c r="AI17" s="181"/>
      <c r="AJ17" s="192"/>
    </row>
    <row r="18" spans="1:36" ht="18" customHeight="1" thickBot="1" x14ac:dyDescent="0.5">
      <c r="A18" s="182"/>
      <c r="B18" s="181"/>
      <c r="C18" s="192"/>
      <c r="D18" s="204" t="s">
        <v>281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6"/>
      <c r="Q18" s="207">
        <f>SUM(Q14:U16)</f>
        <v>0</v>
      </c>
      <c r="R18" s="208"/>
      <c r="S18" s="208"/>
      <c r="T18" s="208"/>
      <c r="U18" s="209"/>
      <c r="V18" s="182"/>
      <c r="W18" s="181"/>
      <c r="X18" s="181"/>
      <c r="Y18" s="181"/>
      <c r="Z18" s="192"/>
      <c r="AA18" s="182"/>
      <c r="AB18" s="181"/>
      <c r="AC18" s="181"/>
      <c r="AD18" s="181"/>
      <c r="AE18" s="192"/>
      <c r="AF18" s="182"/>
      <c r="AG18" s="181"/>
      <c r="AH18" s="181"/>
      <c r="AI18" s="181"/>
      <c r="AJ18" s="192"/>
    </row>
    <row r="19" spans="1:36" ht="18" customHeight="1" thickTop="1" x14ac:dyDescent="0.45">
      <c r="A19" s="182"/>
      <c r="B19" s="181"/>
      <c r="C19" s="192"/>
      <c r="D19" s="94"/>
      <c r="E19" s="151" t="s">
        <v>133</v>
      </c>
      <c r="F19" s="151"/>
      <c r="G19" s="151"/>
      <c r="H19" s="151"/>
      <c r="I19" s="72"/>
      <c r="J19" s="72"/>
      <c r="K19" s="72"/>
      <c r="L19" s="72"/>
      <c r="M19" s="190">
        <v>0</v>
      </c>
      <c r="N19" s="190"/>
      <c r="O19" s="84" t="s">
        <v>132</v>
      </c>
      <c r="P19" s="73"/>
      <c r="Q19" s="210"/>
      <c r="R19" s="211"/>
      <c r="S19" s="211"/>
      <c r="T19" s="211"/>
      <c r="U19" s="212"/>
      <c r="V19" s="182"/>
      <c r="W19" s="181"/>
      <c r="X19" s="181"/>
      <c r="Y19" s="181"/>
      <c r="Z19" s="192"/>
      <c r="AA19" s="182"/>
      <c r="AB19" s="181"/>
      <c r="AC19" s="181"/>
      <c r="AD19" s="181"/>
      <c r="AE19" s="192"/>
      <c r="AF19" s="182"/>
      <c r="AG19" s="181"/>
      <c r="AH19" s="181"/>
      <c r="AI19" s="181"/>
      <c r="AJ19" s="192"/>
    </row>
    <row r="20" spans="1:36" ht="18" customHeight="1" x14ac:dyDescent="0.45">
      <c r="A20" s="182"/>
      <c r="B20" s="181"/>
      <c r="C20" s="192"/>
      <c r="D20" s="69"/>
      <c r="E20" s="154" t="s">
        <v>134</v>
      </c>
      <c r="F20" s="154"/>
      <c r="G20" s="154"/>
      <c r="H20" s="154"/>
      <c r="I20" s="154"/>
      <c r="J20" s="53"/>
      <c r="K20" s="53"/>
      <c r="L20" s="53"/>
      <c r="M20" s="165">
        <v>0</v>
      </c>
      <c r="N20" s="165"/>
      <c r="O20" s="56" t="s">
        <v>132</v>
      </c>
      <c r="P20" s="70"/>
      <c r="Q20" s="182"/>
      <c r="R20" s="181"/>
      <c r="S20" s="181"/>
      <c r="T20" s="181"/>
      <c r="U20" s="192"/>
      <c r="V20" s="182"/>
      <c r="W20" s="181"/>
      <c r="X20" s="181"/>
      <c r="Y20" s="181"/>
      <c r="Z20" s="192"/>
      <c r="AA20" s="182"/>
      <c r="AB20" s="181"/>
      <c r="AC20" s="181"/>
      <c r="AD20" s="181"/>
      <c r="AE20" s="192"/>
      <c r="AF20" s="182"/>
      <c r="AG20" s="181"/>
      <c r="AH20" s="181"/>
      <c r="AI20" s="181"/>
      <c r="AJ20" s="192"/>
    </row>
    <row r="21" spans="1:36" ht="18" customHeight="1" x14ac:dyDescent="0.45">
      <c r="A21" s="182"/>
      <c r="B21" s="181"/>
      <c r="C21" s="192"/>
      <c r="D21" s="69"/>
      <c r="E21" s="154" t="s">
        <v>130</v>
      </c>
      <c r="F21" s="154"/>
      <c r="G21" s="154"/>
      <c r="H21" s="154"/>
      <c r="I21" s="53"/>
      <c r="J21" s="53"/>
      <c r="K21" s="53"/>
      <c r="L21" s="53"/>
      <c r="M21" s="165">
        <v>7</v>
      </c>
      <c r="N21" s="165"/>
      <c r="O21" s="56" t="s">
        <v>132</v>
      </c>
      <c r="P21" s="70"/>
      <c r="Q21" s="182"/>
      <c r="R21" s="181"/>
      <c r="S21" s="181"/>
      <c r="T21" s="181"/>
      <c r="U21" s="192"/>
      <c r="V21" s="182"/>
      <c r="W21" s="181"/>
      <c r="X21" s="181"/>
      <c r="Y21" s="181"/>
      <c r="Z21" s="192"/>
      <c r="AA21" s="182"/>
      <c r="AB21" s="181"/>
      <c r="AC21" s="181"/>
      <c r="AD21" s="181"/>
      <c r="AE21" s="192"/>
      <c r="AF21" s="182"/>
      <c r="AG21" s="181"/>
      <c r="AH21" s="181"/>
      <c r="AI21" s="181"/>
      <c r="AJ21" s="192"/>
    </row>
    <row r="22" spans="1:36" ht="18" customHeight="1" x14ac:dyDescent="0.45">
      <c r="A22" s="182"/>
      <c r="B22" s="181"/>
      <c r="C22" s="192"/>
      <c r="D22" s="63"/>
      <c r="E22" s="129" t="s">
        <v>131</v>
      </c>
      <c r="F22" s="129"/>
      <c r="G22" s="129"/>
      <c r="H22" s="129"/>
      <c r="I22" s="64"/>
      <c r="J22" s="64"/>
      <c r="K22" s="64"/>
      <c r="L22" s="64"/>
      <c r="M22" s="162">
        <v>7</v>
      </c>
      <c r="N22" s="162"/>
      <c r="O22" s="62" t="s">
        <v>132</v>
      </c>
      <c r="P22" s="65"/>
      <c r="Q22" s="185"/>
      <c r="R22" s="183"/>
      <c r="S22" s="183"/>
      <c r="T22" s="183"/>
      <c r="U22" s="197"/>
      <c r="V22" s="185"/>
      <c r="W22" s="183"/>
      <c r="X22" s="183"/>
      <c r="Y22" s="183"/>
      <c r="Z22" s="197"/>
      <c r="AA22" s="185"/>
      <c r="AB22" s="183"/>
      <c r="AC22" s="183"/>
      <c r="AD22" s="183"/>
      <c r="AE22" s="197"/>
      <c r="AF22" s="182"/>
      <c r="AG22" s="181"/>
      <c r="AH22" s="181"/>
      <c r="AI22" s="181"/>
      <c r="AJ22" s="192"/>
    </row>
    <row r="23" spans="1:36" ht="18" customHeight="1" x14ac:dyDescent="0.45">
      <c r="A23" s="182"/>
      <c r="B23" s="181"/>
      <c r="C23" s="192"/>
      <c r="D23" s="123" t="s">
        <v>135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194">
        <f>SUM(AA14:AE16)</f>
        <v>0</v>
      </c>
      <c r="AB23" s="195"/>
      <c r="AC23" s="195"/>
      <c r="AD23" s="195"/>
      <c r="AE23" s="196"/>
      <c r="AF23" s="185"/>
      <c r="AG23" s="183"/>
      <c r="AH23" s="183"/>
      <c r="AI23" s="183"/>
      <c r="AJ23" s="197"/>
    </row>
    <row r="24" spans="1:36" ht="18" customHeight="1" x14ac:dyDescent="0.45">
      <c r="A24" s="185"/>
      <c r="B24" s="183"/>
      <c r="C24" s="197"/>
      <c r="D24" s="78"/>
      <c r="E24" s="78"/>
      <c r="F24" s="78"/>
      <c r="G24" s="193" t="s">
        <v>114</v>
      </c>
      <c r="H24" s="193"/>
      <c r="I24" s="193"/>
      <c r="J24" s="193"/>
      <c r="K24" s="78"/>
      <c r="L24" s="198">
        <v>3908</v>
      </c>
      <c r="M24" s="193"/>
      <c r="N24" s="193"/>
      <c r="O24" s="78"/>
      <c r="P24" s="193" t="s">
        <v>46</v>
      </c>
      <c r="Q24" s="193"/>
      <c r="R24" s="78"/>
      <c r="S24" s="199" t="s">
        <v>136</v>
      </c>
      <c r="T24" s="193"/>
      <c r="U24" s="200"/>
      <c r="V24" s="80"/>
      <c r="W24" s="78"/>
      <c r="X24" s="78"/>
      <c r="Y24" s="78"/>
      <c r="Z24" s="79"/>
      <c r="AA24" s="201">
        <f>ปร.6!W26</f>
        <v>0</v>
      </c>
      <c r="AB24" s="202"/>
      <c r="AC24" s="202"/>
      <c r="AD24" s="202"/>
      <c r="AE24" s="203"/>
      <c r="AF24" s="123" t="s">
        <v>137</v>
      </c>
      <c r="AG24" s="119"/>
      <c r="AH24" s="119"/>
      <c r="AI24" s="78"/>
      <c r="AJ24" s="79"/>
    </row>
    <row r="25" spans="1:36" ht="18" customHeight="1" x14ac:dyDescent="0.4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1:36" ht="18" customHeight="1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1:36" ht="18" customHeight="1" x14ac:dyDescent="0.4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1:36" ht="18" customHeight="1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36" ht="18" customHeight="1" x14ac:dyDescent="0.4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</row>
    <row r="30" spans="1:36" ht="18" customHeight="1" x14ac:dyDescent="0.4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</row>
    <row r="31" spans="1:36" ht="18" customHeight="1" x14ac:dyDescent="0.4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</row>
    <row r="32" spans="1:36" ht="18" customHeight="1" x14ac:dyDescent="0.4"/>
    <row r="33" ht="18" customHeight="1" x14ac:dyDescent="0.4"/>
    <row r="34" ht="18" customHeight="1" x14ac:dyDescent="0.4"/>
    <row r="35" ht="18" customHeight="1" x14ac:dyDescent="0.4"/>
  </sheetData>
  <mergeCells count="115">
    <mergeCell ref="A1:AI1"/>
    <mergeCell ref="A2:C2"/>
    <mergeCell ref="J7:K7"/>
    <mergeCell ref="M7:N7"/>
    <mergeCell ref="S7:T7"/>
    <mergeCell ref="C3:G3"/>
    <mergeCell ref="AD7:AF7"/>
    <mergeCell ref="AD6:AF6"/>
    <mergeCell ref="AG6:AH6"/>
    <mergeCell ref="C4:G4"/>
    <mergeCell ref="C5:K5"/>
    <mergeCell ref="C6:E6"/>
    <mergeCell ref="A3:B3"/>
    <mergeCell ref="A4:B4"/>
    <mergeCell ref="A5:B5"/>
    <mergeCell ref="H3:Y3"/>
    <mergeCell ref="AG10:AH10"/>
    <mergeCell ref="AG8:AH8"/>
    <mergeCell ref="Z6:AB6"/>
    <mergeCell ref="Z7:AB7"/>
    <mergeCell ref="A8:B8"/>
    <mergeCell ref="A9:B9"/>
    <mergeCell ref="A10:B10"/>
    <mergeCell ref="Q10:T10"/>
    <mergeCell ref="V11:Z11"/>
    <mergeCell ref="I6:K6"/>
    <mergeCell ref="O6:Q6"/>
    <mergeCell ref="S6:X6"/>
    <mergeCell ref="AC10:AE10"/>
    <mergeCell ref="A6:B6"/>
    <mergeCell ref="A7:B7"/>
    <mergeCell ref="C7:H7"/>
    <mergeCell ref="AF15:AJ15"/>
    <mergeCell ref="AF16:AJ16"/>
    <mergeCell ref="AF17:AJ17"/>
    <mergeCell ref="AA11:AE11"/>
    <mergeCell ref="AF11:AJ11"/>
    <mergeCell ref="AF13:AJ13"/>
    <mergeCell ref="AA13:AE13"/>
    <mergeCell ref="AA14:AE14"/>
    <mergeCell ref="AF14:AJ14"/>
    <mergeCell ref="D14:P14"/>
    <mergeCell ref="Q14:U14"/>
    <mergeCell ref="A14:C14"/>
    <mergeCell ref="A15:C15"/>
    <mergeCell ref="A16:C16"/>
    <mergeCell ref="A17:C17"/>
    <mergeCell ref="A13:C13"/>
    <mergeCell ref="J10:K10"/>
    <mergeCell ref="O10:P10"/>
    <mergeCell ref="U10:V10"/>
    <mergeCell ref="D11:P11"/>
    <mergeCell ref="V13:Z13"/>
    <mergeCell ref="Q13:U13"/>
    <mergeCell ref="D13:P13"/>
    <mergeCell ref="V14:Z14"/>
    <mergeCell ref="D15:P15"/>
    <mergeCell ref="D16:P16"/>
    <mergeCell ref="D17:P17"/>
    <mergeCell ref="A11:C11"/>
    <mergeCell ref="V17:Z17"/>
    <mergeCell ref="Q15:U15"/>
    <mergeCell ref="Q16:U16"/>
    <mergeCell ref="Q17:U17"/>
    <mergeCell ref="Q11:U11"/>
    <mergeCell ref="V18:Z18"/>
    <mergeCell ref="V19:Z19"/>
    <mergeCell ref="V20:Z20"/>
    <mergeCell ref="V21:Z21"/>
    <mergeCell ref="AA15:AE15"/>
    <mergeCell ref="AA16:AE16"/>
    <mergeCell ref="AA17:AE17"/>
    <mergeCell ref="AA18:AE18"/>
    <mergeCell ref="AA19:AE19"/>
    <mergeCell ref="AA20:AE20"/>
    <mergeCell ref="AA21:AE21"/>
    <mergeCell ref="V15:Z15"/>
    <mergeCell ref="V16:Z16"/>
    <mergeCell ref="A24:C24"/>
    <mergeCell ref="L24:N24"/>
    <mergeCell ref="P24:Q24"/>
    <mergeCell ref="S24:U24"/>
    <mergeCell ref="AF24:AH24"/>
    <mergeCell ref="AA24:AE24"/>
    <mergeCell ref="AF18:AJ18"/>
    <mergeCell ref="AF19:AJ19"/>
    <mergeCell ref="AF20:AJ20"/>
    <mergeCell ref="AF21:AJ21"/>
    <mergeCell ref="V22:Z22"/>
    <mergeCell ref="AA22:AE22"/>
    <mergeCell ref="A20:C20"/>
    <mergeCell ref="A21:C21"/>
    <mergeCell ref="A22:C22"/>
    <mergeCell ref="A23:C23"/>
    <mergeCell ref="D18:P18"/>
    <mergeCell ref="A18:C18"/>
    <mergeCell ref="A19:C19"/>
    <mergeCell ref="Q18:U18"/>
    <mergeCell ref="Q19:U19"/>
    <mergeCell ref="Q20:U20"/>
    <mergeCell ref="Q21:U21"/>
    <mergeCell ref="Q22:U22"/>
    <mergeCell ref="AF22:AJ22"/>
    <mergeCell ref="M19:N19"/>
    <mergeCell ref="M20:N20"/>
    <mergeCell ref="M21:N21"/>
    <mergeCell ref="M22:N22"/>
    <mergeCell ref="E21:H21"/>
    <mergeCell ref="E22:H22"/>
    <mergeCell ref="E20:I20"/>
    <mergeCell ref="G24:J24"/>
    <mergeCell ref="AA23:AE23"/>
    <mergeCell ref="AF23:AJ23"/>
    <mergeCell ref="E19:H19"/>
    <mergeCell ref="D23:P23"/>
  </mergeCells>
  <pageMargins left="0.39370078740157483" right="0.19685039370078741" top="0.39370078740157483" bottom="0.19685039370078741" header="0" footer="0"/>
  <pageSetup paperSize="9" orientation="portrait" horizontalDpi="300" verticalDpi="300" r:id="rId1"/>
  <headerFooter>
    <oddHeader xml:space="preserve">&amp;R&amp;"TH SarabunPSK,Bold"&amp;13&amp;K00-046แบบ ปร.5 (ก) แผ่นที่ 1/1        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8"/>
  <sheetViews>
    <sheetView view="pageLayout" zoomScaleNormal="100" workbookViewId="0">
      <selection activeCell="A26" sqref="A26:XFD32"/>
    </sheetView>
  </sheetViews>
  <sheetFormatPr defaultColWidth="8.75" defaultRowHeight="17.25" x14ac:dyDescent="0.4"/>
  <cols>
    <col min="1" max="65" width="2.375" style="52" customWidth="1"/>
    <col min="66" max="16384" width="8.75" style="52"/>
  </cols>
  <sheetData>
    <row r="1" spans="1:36" ht="18" customHeight="1" x14ac:dyDescent="0.4">
      <c r="A1" s="184" t="s">
        <v>186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</row>
    <row r="2" spans="1:36" ht="18" customHeight="1" x14ac:dyDescent="0.45">
      <c r="A2" s="154" t="s">
        <v>107</v>
      </c>
      <c r="B2" s="154"/>
      <c r="C2" s="154"/>
      <c r="D2" s="58" t="s">
        <v>196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3"/>
    </row>
    <row r="3" spans="1:36" ht="18" customHeight="1" x14ac:dyDescent="0.45">
      <c r="A3" s="177"/>
      <c r="B3" s="178"/>
      <c r="C3" s="173" t="s">
        <v>8</v>
      </c>
      <c r="D3" s="173"/>
      <c r="E3" s="173"/>
      <c r="F3" s="173"/>
      <c r="G3" s="173"/>
      <c r="H3" s="179" t="s">
        <v>195</v>
      </c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1:36" ht="18" customHeight="1" x14ac:dyDescent="0.45">
      <c r="A4" s="182"/>
      <c r="B4" s="181"/>
      <c r="C4" s="154" t="s">
        <v>9</v>
      </c>
      <c r="D4" s="154"/>
      <c r="E4" s="154"/>
      <c r="F4" s="154"/>
      <c r="G4" s="154"/>
      <c r="H4" s="74" t="s">
        <v>196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70"/>
    </row>
    <row r="5" spans="1:36" ht="18" customHeight="1" x14ac:dyDescent="0.45">
      <c r="A5" s="182"/>
      <c r="B5" s="181"/>
      <c r="C5" s="154" t="s">
        <v>108</v>
      </c>
      <c r="D5" s="154"/>
      <c r="E5" s="154"/>
      <c r="F5" s="154"/>
      <c r="G5" s="154"/>
      <c r="H5" s="154"/>
      <c r="I5" s="154"/>
      <c r="J5" s="154"/>
      <c r="K5" s="154"/>
      <c r="L5" s="58"/>
      <c r="M5" s="58"/>
      <c r="N5" s="58"/>
      <c r="O5" s="74" t="s">
        <v>196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53"/>
      <c r="AH5" s="53"/>
      <c r="AI5" s="53"/>
      <c r="AJ5" s="70"/>
    </row>
    <row r="6" spans="1:36" ht="18" customHeight="1" x14ac:dyDescent="0.45">
      <c r="A6" s="182"/>
      <c r="B6" s="181"/>
      <c r="C6" s="154" t="s">
        <v>10</v>
      </c>
      <c r="D6" s="154"/>
      <c r="E6" s="154"/>
      <c r="F6" s="58"/>
      <c r="G6" s="58"/>
      <c r="H6" s="58"/>
      <c r="I6" s="108" t="s">
        <v>162</v>
      </c>
      <c r="J6" s="108"/>
      <c r="K6" s="108"/>
      <c r="L6" s="58"/>
      <c r="M6" s="58"/>
      <c r="N6" s="58"/>
      <c r="O6" s="154" t="s">
        <v>11</v>
      </c>
      <c r="P6" s="154"/>
      <c r="Q6" s="154"/>
      <c r="R6" s="58"/>
      <c r="S6" s="108" t="s">
        <v>162</v>
      </c>
      <c r="T6" s="108"/>
      <c r="U6" s="108"/>
      <c r="V6" s="108"/>
      <c r="W6" s="108"/>
      <c r="X6" s="108"/>
      <c r="Y6" s="58"/>
      <c r="Z6" s="174" t="s">
        <v>114</v>
      </c>
      <c r="AA6" s="174"/>
      <c r="AB6" s="174"/>
      <c r="AC6" s="53"/>
      <c r="AD6" s="180">
        <v>110</v>
      </c>
      <c r="AE6" s="181"/>
      <c r="AF6" s="181"/>
      <c r="AG6" s="174" t="s">
        <v>46</v>
      </c>
      <c r="AH6" s="174"/>
      <c r="AI6" s="53"/>
      <c r="AJ6" s="70"/>
    </row>
    <row r="7" spans="1:36" ht="19.5" x14ac:dyDescent="0.45">
      <c r="A7" s="182"/>
      <c r="B7" s="181"/>
      <c r="C7" s="154" t="s">
        <v>109</v>
      </c>
      <c r="D7" s="154"/>
      <c r="E7" s="154"/>
      <c r="F7" s="154"/>
      <c r="G7" s="154"/>
      <c r="H7" s="154"/>
      <c r="I7" s="58"/>
      <c r="J7" s="154" t="s">
        <v>142</v>
      </c>
      <c r="K7" s="154"/>
      <c r="L7" s="58"/>
      <c r="M7" s="165" t="s">
        <v>2</v>
      </c>
      <c r="N7" s="165"/>
      <c r="O7" s="58"/>
      <c r="P7" s="58"/>
      <c r="Q7" s="67">
        <v>8</v>
      </c>
      <c r="R7" s="58"/>
      <c r="S7" s="165" t="s">
        <v>143</v>
      </c>
      <c r="T7" s="165"/>
      <c r="U7" s="58"/>
      <c r="V7" s="58"/>
      <c r="W7" s="58"/>
      <c r="X7" s="58"/>
      <c r="Y7" s="58"/>
      <c r="Z7" s="174" t="s">
        <v>44</v>
      </c>
      <c r="AA7" s="174"/>
      <c r="AB7" s="174"/>
      <c r="AC7" s="53"/>
      <c r="AD7" s="181">
        <v>1</v>
      </c>
      <c r="AE7" s="181"/>
      <c r="AF7" s="181"/>
      <c r="AG7" s="53" t="s">
        <v>45</v>
      </c>
      <c r="AH7" s="53"/>
      <c r="AI7" s="58"/>
      <c r="AJ7" s="70"/>
    </row>
    <row r="8" spans="1:36" ht="18" customHeight="1" x14ac:dyDescent="0.45">
      <c r="A8" s="182"/>
      <c r="B8" s="181"/>
      <c r="C8" s="58" t="s">
        <v>161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3"/>
      <c r="AA8" s="53"/>
      <c r="AB8" s="53"/>
      <c r="AC8" s="54" t="s">
        <v>279</v>
      </c>
      <c r="AD8" s="54"/>
      <c r="AE8" s="54"/>
      <c r="AF8" s="74"/>
      <c r="AG8" s="176">
        <v>2568</v>
      </c>
      <c r="AH8" s="176"/>
      <c r="AI8" s="61"/>
      <c r="AJ8" s="70"/>
    </row>
    <row r="9" spans="1:36" ht="18" customHeight="1" x14ac:dyDescent="0.45">
      <c r="A9" s="182"/>
      <c r="B9" s="181"/>
      <c r="C9" s="58" t="s">
        <v>110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3"/>
      <c r="AA9" s="53"/>
      <c r="AB9" s="53"/>
      <c r="AC9" s="61"/>
      <c r="AD9" s="61"/>
      <c r="AE9" s="61"/>
      <c r="AF9" s="61"/>
      <c r="AG9" s="61"/>
      <c r="AH9" s="61"/>
      <c r="AI9" s="61"/>
      <c r="AJ9" s="70"/>
    </row>
    <row r="10" spans="1:36" ht="18" customHeight="1" thickBot="1" x14ac:dyDescent="0.5">
      <c r="A10" s="185"/>
      <c r="B10" s="183"/>
      <c r="C10" s="81" t="s">
        <v>111</v>
      </c>
      <c r="D10" s="81"/>
      <c r="E10" s="81"/>
      <c r="F10" s="81"/>
      <c r="G10" s="81"/>
      <c r="H10" s="81"/>
      <c r="I10" s="64"/>
      <c r="J10" s="162" t="s">
        <v>106</v>
      </c>
      <c r="K10" s="162"/>
      <c r="L10" s="64" t="s">
        <v>280</v>
      </c>
      <c r="M10" s="64"/>
      <c r="N10" s="64"/>
      <c r="O10" s="162" t="s">
        <v>112</v>
      </c>
      <c r="P10" s="162"/>
      <c r="Q10" s="171">
        <v>2568</v>
      </c>
      <c r="R10" s="171"/>
      <c r="S10" s="171"/>
      <c r="T10" s="171"/>
      <c r="U10" s="183"/>
      <c r="V10" s="183"/>
      <c r="W10" s="82" t="s">
        <v>113</v>
      </c>
      <c r="X10" s="82"/>
      <c r="Y10" s="82"/>
      <c r="Z10" s="82"/>
      <c r="AA10" s="82"/>
      <c r="AB10" s="82"/>
      <c r="AC10" s="149" t="s">
        <v>280</v>
      </c>
      <c r="AD10" s="149"/>
      <c r="AE10" s="149"/>
      <c r="AF10" s="83"/>
      <c r="AG10" s="149">
        <v>2568</v>
      </c>
      <c r="AH10" s="149"/>
      <c r="AI10" s="82"/>
      <c r="AJ10" s="65"/>
    </row>
    <row r="11" spans="1:36" ht="18" customHeight="1" thickTop="1" x14ac:dyDescent="0.45">
      <c r="A11" s="217" t="s">
        <v>123</v>
      </c>
      <c r="B11" s="218"/>
      <c r="C11" s="219"/>
      <c r="D11" s="217" t="s">
        <v>12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9"/>
      <c r="Q11" s="217" t="s">
        <v>124</v>
      </c>
      <c r="R11" s="218"/>
      <c r="S11" s="218"/>
      <c r="T11" s="218"/>
      <c r="U11" s="219"/>
      <c r="V11" s="217" t="s">
        <v>131</v>
      </c>
      <c r="W11" s="218"/>
      <c r="X11" s="218"/>
      <c r="Y11" s="218"/>
      <c r="Z11" s="219"/>
      <c r="AA11" s="217" t="s">
        <v>126</v>
      </c>
      <c r="AB11" s="218"/>
      <c r="AC11" s="218"/>
      <c r="AD11" s="218"/>
      <c r="AE11" s="219"/>
      <c r="AF11" s="217" t="s">
        <v>128</v>
      </c>
      <c r="AG11" s="218"/>
      <c r="AH11" s="218"/>
      <c r="AI11" s="218"/>
      <c r="AJ11" s="219"/>
    </row>
    <row r="12" spans="1:36" ht="18" customHeight="1" thickBot="1" x14ac:dyDescent="0.5">
      <c r="A12" s="66"/>
      <c r="B12" s="58"/>
      <c r="C12" s="59"/>
      <c r="D12" s="69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70"/>
      <c r="Q12" s="76"/>
      <c r="R12" s="77"/>
      <c r="S12" s="77"/>
      <c r="T12" s="77"/>
      <c r="U12" s="75"/>
      <c r="V12" s="69"/>
      <c r="W12" s="53"/>
      <c r="X12" s="53"/>
      <c r="Y12" s="53"/>
      <c r="Z12" s="70"/>
      <c r="AA12" s="76"/>
      <c r="AB12" s="77"/>
      <c r="AC12" s="77"/>
      <c r="AD12" s="77"/>
      <c r="AE12" s="75"/>
      <c r="AF12" s="76"/>
      <c r="AG12" s="77"/>
      <c r="AH12" s="77"/>
      <c r="AI12" s="77"/>
      <c r="AJ12" s="75"/>
    </row>
    <row r="13" spans="1:36" ht="18" customHeight="1" thickTop="1" x14ac:dyDescent="0.45">
      <c r="A13" s="177"/>
      <c r="B13" s="178"/>
      <c r="C13" s="178"/>
      <c r="D13" s="241" t="s">
        <v>138</v>
      </c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  <c r="Q13" s="182"/>
      <c r="R13" s="181"/>
      <c r="S13" s="181"/>
      <c r="T13" s="181"/>
      <c r="U13" s="192"/>
      <c r="V13" s="177"/>
      <c r="W13" s="178"/>
      <c r="X13" s="178"/>
      <c r="Y13" s="178"/>
      <c r="Z13" s="216"/>
      <c r="AA13" s="182"/>
      <c r="AB13" s="181"/>
      <c r="AC13" s="181"/>
      <c r="AD13" s="181"/>
      <c r="AE13" s="192"/>
      <c r="AF13" s="182"/>
      <c r="AG13" s="181"/>
      <c r="AH13" s="181"/>
      <c r="AI13" s="181"/>
      <c r="AJ13" s="192"/>
    </row>
    <row r="14" spans="1:36" ht="18" customHeight="1" x14ac:dyDescent="0.45">
      <c r="A14" s="182"/>
      <c r="B14" s="181"/>
      <c r="C14" s="181"/>
      <c r="D14" s="223" t="s">
        <v>139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5"/>
      <c r="Q14" s="213">
        <f>IF('ปร.4 (สรุป)'!AB53="","-",'ปร.4 (สรุป)'!AB53)</f>
        <v>0</v>
      </c>
      <c r="R14" s="214"/>
      <c r="S14" s="214"/>
      <c r="T14" s="214"/>
      <c r="U14" s="215"/>
      <c r="V14" s="238">
        <f>IF(Q14="","-",1.07)</f>
        <v>1.07</v>
      </c>
      <c r="W14" s="239"/>
      <c r="X14" s="239"/>
      <c r="Y14" s="239"/>
      <c r="Z14" s="240"/>
      <c r="AA14" s="213">
        <f>IF(Q14="","-",Q14*V14)</f>
        <v>0</v>
      </c>
      <c r="AB14" s="214"/>
      <c r="AC14" s="214"/>
      <c r="AD14" s="214"/>
      <c r="AE14" s="215"/>
      <c r="AF14" s="182"/>
      <c r="AG14" s="181"/>
      <c r="AH14" s="181"/>
      <c r="AI14" s="181"/>
      <c r="AJ14" s="192"/>
    </row>
    <row r="15" spans="1:36" ht="18" customHeight="1" x14ac:dyDescent="0.45">
      <c r="A15" s="182"/>
      <c r="B15" s="181"/>
      <c r="C15" s="181"/>
      <c r="D15" s="223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5"/>
      <c r="Q15" s="213"/>
      <c r="R15" s="214"/>
      <c r="S15" s="214"/>
      <c r="T15" s="214"/>
      <c r="U15" s="215"/>
      <c r="V15" s="238"/>
      <c r="W15" s="239"/>
      <c r="X15" s="239"/>
      <c r="Y15" s="239"/>
      <c r="Z15" s="240"/>
      <c r="AA15" s="213"/>
      <c r="AB15" s="214"/>
      <c r="AC15" s="214"/>
      <c r="AD15" s="214"/>
      <c r="AE15" s="215"/>
      <c r="AF15" s="182"/>
      <c r="AG15" s="181"/>
      <c r="AH15" s="181"/>
      <c r="AI15" s="181"/>
      <c r="AJ15" s="192"/>
    </row>
    <row r="16" spans="1:36" ht="18" customHeight="1" x14ac:dyDescent="0.45">
      <c r="A16" s="182"/>
      <c r="B16" s="181"/>
      <c r="C16" s="181"/>
      <c r="D16" s="223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13"/>
      <c r="R16" s="214"/>
      <c r="S16" s="214"/>
      <c r="T16" s="214"/>
      <c r="U16" s="215"/>
      <c r="V16" s="238"/>
      <c r="W16" s="239"/>
      <c r="X16" s="239"/>
      <c r="Y16" s="239"/>
      <c r="Z16" s="240"/>
      <c r="AA16" s="213"/>
      <c r="AB16" s="214"/>
      <c r="AC16" s="214"/>
      <c r="AD16" s="214"/>
      <c r="AE16" s="215"/>
      <c r="AF16" s="182"/>
      <c r="AG16" s="181"/>
      <c r="AH16" s="181"/>
      <c r="AI16" s="181"/>
      <c r="AJ16" s="192"/>
    </row>
    <row r="17" spans="1:36" ht="18" customHeight="1" x14ac:dyDescent="0.45">
      <c r="A17" s="182"/>
      <c r="B17" s="181"/>
      <c r="C17" s="181"/>
      <c r="D17" s="223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5"/>
      <c r="Q17" s="213"/>
      <c r="R17" s="214"/>
      <c r="S17" s="214"/>
      <c r="T17" s="214"/>
      <c r="U17" s="215"/>
      <c r="V17" s="238"/>
      <c r="W17" s="239"/>
      <c r="X17" s="239"/>
      <c r="Y17" s="239"/>
      <c r="Z17" s="240"/>
      <c r="AA17" s="213"/>
      <c r="AB17" s="214"/>
      <c r="AC17" s="214"/>
      <c r="AD17" s="214"/>
      <c r="AE17" s="215"/>
      <c r="AF17" s="182"/>
      <c r="AG17" s="181"/>
      <c r="AH17" s="181"/>
      <c r="AI17" s="181"/>
      <c r="AJ17" s="192"/>
    </row>
    <row r="18" spans="1:36" ht="18" customHeight="1" x14ac:dyDescent="0.45">
      <c r="A18" s="182"/>
      <c r="B18" s="181"/>
      <c r="C18" s="181"/>
      <c r="D18" s="182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92"/>
      <c r="Q18" s="226"/>
      <c r="R18" s="227"/>
      <c r="S18" s="227"/>
      <c r="T18" s="227"/>
      <c r="U18" s="228"/>
      <c r="V18" s="182"/>
      <c r="W18" s="181"/>
      <c r="X18" s="181"/>
      <c r="Y18" s="181"/>
      <c r="Z18" s="192"/>
      <c r="AA18" s="182"/>
      <c r="AB18" s="181"/>
      <c r="AC18" s="181"/>
      <c r="AD18" s="181"/>
      <c r="AE18" s="192"/>
      <c r="AF18" s="182"/>
      <c r="AG18" s="181"/>
      <c r="AH18" s="181"/>
      <c r="AI18" s="181"/>
      <c r="AJ18" s="192"/>
    </row>
    <row r="19" spans="1:36" ht="18" customHeight="1" x14ac:dyDescent="0.45">
      <c r="A19" s="182"/>
      <c r="B19" s="181"/>
      <c r="C19" s="181"/>
      <c r="D19" s="232" t="s">
        <v>283</v>
      </c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4"/>
      <c r="Q19" s="226">
        <f>SUM(Q14:U17)</f>
        <v>0</v>
      </c>
      <c r="R19" s="227"/>
      <c r="S19" s="227"/>
      <c r="T19" s="227"/>
      <c r="U19" s="228"/>
      <c r="V19" s="182"/>
      <c r="W19" s="181"/>
      <c r="X19" s="181"/>
      <c r="Y19" s="181"/>
      <c r="Z19" s="192"/>
      <c r="AA19" s="182"/>
      <c r="AB19" s="181"/>
      <c r="AC19" s="181"/>
      <c r="AD19" s="181"/>
      <c r="AE19" s="192"/>
      <c r="AF19" s="182"/>
      <c r="AG19" s="181"/>
      <c r="AH19" s="181"/>
      <c r="AI19" s="181"/>
      <c r="AJ19" s="192"/>
    </row>
    <row r="20" spans="1:36" ht="18" customHeight="1" x14ac:dyDescent="0.45">
      <c r="A20" s="182"/>
      <c r="B20" s="181"/>
      <c r="C20" s="181"/>
      <c r="D20" s="69"/>
      <c r="E20" s="154"/>
      <c r="F20" s="154"/>
      <c r="G20" s="154"/>
      <c r="H20" s="154"/>
      <c r="I20" s="154"/>
      <c r="J20" s="53"/>
      <c r="K20" s="53"/>
      <c r="L20" s="53"/>
      <c r="M20" s="165"/>
      <c r="N20" s="165"/>
      <c r="O20" s="56"/>
      <c r="P20" s="70"/>
      <c r="Q20" s="226"/>
      <c r="R20" s="227"/>
      <c r="S20" s="227"/>
      <c r="T20" s="227"/>
      <c r="U20" s="228"/>
      <c r="V20" s="182"/>
      <c r="W20" s="181"/>
      <c r="X20" s="181"/>
      <c r="Y20" s="181"/>
      <c r="Z20" s="192"/>
      <c r="AA20" s="182"/>
      <c r="AB20" s="181"/>
      <c r="AC20" s="181"/>
      <c r="AD20" s="181"/>
      <c r="AE20" s="192"/>
      <c r="AF20" s="182"/>
      <c r="AG20" s="181"/>
      <c r="AH20" s="181"/>
      <c r="AI20" s="181"/>
      <c r="AJ20" s="192"/>
    </row>
    <row r="21" spans="1:36" ht="18" customHeight="1" x14ac:dyDescent="0.45">
      <c r="A21" s="182"/>
      <c r="B21" s="181"/>
      <c r="C21" s="181"/>
      <c r="D21" s="69"/>
      <c r="E21" s="154"/>
      <c r="F21" s="154"/>
      <c r="G21" s="154"/>
      <c r="H21" s="154"/>
      <c r="I21" s="53"/>
      <c r="J21" s="53"/>
      <c r="K21" s="53"/>
      <c r="L21" s="53"/>
      <c r="M21" s="165"/>
      <c r="N21" s="165"/>
      <c r="O21" s="56"/>
      <c r="P21" s="70"/>
      <c r="Q21" s="182"/>
      <c r="R21" s="181"/>
      <c r="S21" s="181"/>
      <c r="T21" s="181"/>
      <c r="U21" s="192"/>
      <c r="V21" s="182"/>
      <c r="W21" s="181"/>
      <c r="X21" s="181"/>
      <c r="Y21" s="181"/>
      <c r="Z21" s="192"/>
      <c r="AA21" s="182"/>
      <c r="AB21" s="181"/>
      <c r="AC21" s="181"/>
      <c r="AD21" s="181"/>
      <c r="AE21" s="192"/>
      <c r="AF21" s="182"/>
      <c r="AG21" s="181"/>
      <c r="AH21" s="181"/>
      <c r="AI21" s="181"/>
      <c r="AJ21" s="192"/>
    </row>
    <row r="22" spans="1:36" ht="18" customHeight="1" x14ac:dyDescent="0.45">
      <c r="A22" s="182"/>
      <c r="B22" s="181"/>
      <c r="C22" s="181"/>
      <c r="D22" s="63"/>
      <c r="E22" s="129"/>
      <c r="F22" s="129"/>
      <c r="G22" s="129"/>
      <c r="H22" s="129"/>
      <c r="I22" s="64"/>
      <c r="J22" s="64"/>
      <c r="K22" s="64"/>
      <c r="L22" s="64"/>
      <c r="M22" s="162"/>
      <c r="N22" s="162"/>
      <c r="O22" s="62"/>
      <c r="P22" s="65"/>
      <c r="Q22" s="185"/>
      <c r="R22" s="183"/>
      <c r="S22" s="183"/>
      <c r="T22" s="183"/>
      <c r="U22" s="197"/>
      <c r="V22" s="185"/>
      <c r="W22" s="183"/>
      <c r="X22" s="183"/>
      <c r="Y22" s="183"/>
      <c r="Z22" s="197"/>
      <c r="AA22" s="185"/>
      <c r="AB22" s="183"/>
      <c r="AC22" s="183"/>
      <c r="AD22" s="183"/>
      <c r="AE22" s="197"/>
      <c r="AF22" s="182"/>
      <c r="AG22" s="181"/>
      <c r="AH22" s="181"/>
      <c r="AI22" s="181"/>
      <c r="AJ22" s="192"/>
    </row>
    <row r="23" spans="1:36" ht="18" customHeight="1" x14ac:dyDescent="0.45">
      <c r="A23" s="182"/>
      <c r="B23" s="181"/>
      <c r="C23" s="192"/>
      <c r="D23" s="235" t="s">
        <v>282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8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236">
        <f>SUM(AA14:AE17)</f>
        <v>0</v>
      </c>
      <c r="AB23" s="237"/>
      <c r="AC23" s="237"/>
      <c r="AD23" s="237"/>
      <c r="AE23" s="237"/>
      <c r="AF23" s="185"/>
      <c r="AG23" s="183"/>
      <c r="AH23" s="183"/>
      <c r="AI23" s="183"/>
      <c r="AJ23" s="197"/>
    </row>
    <row r="24" spans="1:36" ht="18" customHeight="1" x14ac:dyDescent="0.45">
      <c r="A24" s="185"/>
      <c r="B24" s="183"/>
      <c r="C24" s="197"/>
      <c r="D24" s="78"/>
      <c r="E24" s="78"/>
      <c r="F24" s="78"/>
      <c r="G24" s="193" t="s">
        <v>114</v>
      </c>
      <c r="H24" s="193"/>
      <c r="I24" s="193"/>
      <c r="J24" s="193"/>
      <c r="K24" s="78"/>
      <c r="L24" s="198">
        <v>3908</v>
      </c>
      <c r="M24" s="193"/>
      <c r="N24" s="193"/>
      <c r="O24" s="78"/>
      <c r="P24" s="193" t="s">
        <v>46</v>
      </c>
      <c r="Q24" s="193"/>
      <c r="R24" s="78"/>
      <c r="S24" s="199" t="s">
        <v>136</v>
      </c>
      <c r="T24" s="193"/>
      <c r="U24" s="200"/>
      <c r="V24" s="80"/>
      <c r="W24" s="78"/>
      <c r="X24" s="78"/>
      <c r="Y24" s="78"/>
      <c r="Z24" s="79"/>
      <c r="AA24" s="229">
        <f>ปร.6!W26</f>
        <v>0</v>
      </c>
      <c r="AB24" s="230"/>
      <c r="AC24" s="230"/>
      <c r="AD24" s="230"/>
      <c r="AE24" s="231"/>
      <c r="AF24" s="123" t="s">
        <v>137</v>
      </c>
      <c r="AG24" s="119"/>
      <c r="AH24" s="119"/>
      <c r="AI24" s="78"/>
      <c r="AJ24" s="96"/>
    </row>
    <row r="25" spans="1:36" ht="18" customHeight="1" x14ac:dyDescent="0.4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1:36" ht="18" customHeight="1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1:36" ht="18" customHeight="1" x14ac:dyDescent="0.4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1:36" ht="18" customHeight="1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36" ht="18" customHeight="1" x14ac:dyDescent="0.4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</row>
    <row r="30" spans="1:36" ht="18" customHeight="1" x14ac:dyDescent="0.4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</row>
    <row r="31" spans="1:36" ht="18" customHeight="1" x14ac:dyDescent="0.4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</row>
    <row r="32" spans="1:36" ht="18" customHeight="1" x14ac:dyDescent="0.4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</row>
    <row r="33" spans="1:35" ht="18" customHeight="1" x14ac:dyDescent="0.4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</row>
    <row r="34" spans="1:35" ht="18" customHeight="1" x14ac:dyDescent="0.4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</row>
    <row r="35" spans="1:35" ht="18" customHeight="1" x14ac:dyDescent="0.4"/>
    <row r="36" spans="1:35" ht="18" customHeight="1" x14ac:dyDescent="0.4"/>
    <row r="37" spans="1:35" ht="18" customHeight="1" x14ac:dyDescent="0.4"/>
    <row r="38" spans="1:35" ht="18" customHeight="1" x14ac:dyDescent="0.4"/>
  </sheetData>
  <mergeCells count="114">
    <mergeCell ref="C5:K5"/>
    <mergeCell ref="A7:B7"/>
    <mergeCell ref="C7:H7"/>
    <mergeCell ref="Z7:AB7"/>
    <mergeCell ref="AD7:AF7"/>
    <mergeCell ref="J7:K7"/>
    <mergeCell ref="M7:N7"/>
    <mergeCell ref="S7:T7"/>
    <mergeCell ref="AC10:AE10"/>
    <mergeCell ref="AG10:AH10"/>
    <mergeCell ref="A13:C13"/>
    <mergeCell ref="D13:P13"/>
    <mergeCell ref="Q13:U13"/>
    <mergeCell ref="V13:Z13"/>
    <mergeCell ref="AA13:AE13"/>
    <mergeCell ref="AF13:AJ13"/>
    <mergeCell ref="A11:C11"/>
    <mergeCell ref="D11:P11"/>
    <mergeCell ref="Q11:U11"/>
    <mergeCell ref="V11:Z11"/>
    <mergeCell ref="AA11:AE11"/>
    <mergeCell ref="AF11:AJ11"/>
    <mergeCell ref="A15:C15"/>
    <mergeCell ref="D15:P15"/>
    <mergeCell ref="Q15:U15"/>
    <mergeCell ref="A8:B8"/>
    <mergeCell ref="AG8:AH8"/>
    <mergeCell ref="A9:B9"/>
    <mergeCell ref="Q10:T10"/>
    <mergeCell ref="A1:AI1"/>
    <mergeCell ref="A2:C2"/>
    <mergeCell ref="A3:B3"/>
    <mergeCell ref="C3:G3"/>
    <mergeCell ref="H3:Y3"/>
    <mergeCell ref="AD6:AF6"/>
    <mergeCell ref="AG6:AH6"/>
    <mergeCell ref="A6:B6"/>
    <mergeCell ref="C6:E6"/>
    <mergeCell ref="I6:K6"/>
    <mergeCell ref="O6:Q6"/>
    <mergeCell ref="S6:X6"/>
    <mergeCell ref="Z6:AB6"/>
    <mergeCell ref="A10:B10"/>
    <mergeCell ref="J10:K10"/>
    <mergeCell ref="O10:P10"/>
    <mergeCell ref="U10:V10"/>
    <mergeCell ref="A4:B4"/>
    <mergeCell ref="C4:G4"/>
    <mergeCell ref="A5:B5"/>
    <mergeCell ref="V15:Z15"/>
    <mergeCell ref="AA15:AE15"/>
    <mergeCell ref="AF15:AJ15"/>
    <mergeCell ref="A14:C14"/>
    <mergeCell ref="D14:P14"/>
    <mergeCell ref="Q14:U14"/>
    <mergeCell ref="V14:Z14"/>
    <mergeCell ref="AA14:AE14"/>
    <mergeCell ref="AF14:AJ14"/>
    <mergeCell ref="A17:C17"/>
    <mergeCell ref="D17:P17"/>
    <mergeCell ref="Q17:U17"/>
    <mergeCell ref="V17:Z17"/>
    <mergeCell ref="AA17:AE17"/>
    <mergeCell ref="AF17:AJ17"/>
    <mergeCell ref="A16:C16"/>
    <mergeCell ref="D16:P16"/>
    <mergeCell ref="Q16:U16"/>
    <mergeCell ref="V16:Z16"/>
    <mergeCell ref="AA16:AE16"/>
    <mergeCell ref="AF16:AJ16"/>
    <mergeCell ref="A19:C19"/>
    <mergeCell ref="Q19:U19"/>
    <mergeCell ref="V19:Z19"/>
    <mergeCell ref="AA19:AE19"/>
    <mergeCell ref="AF19:AJ19"/>
    <mergeCell ref="A18:C18"/>
    <mergeCell ref="D18:P18"/>
    <mergeCell ref="Q18:U18"/>
    <mergeCell ref="V18:Z18"/>
    <mergeCell ref="AA18:AE18"/>
    <mergeCell ref="AF18:AJ18"/>
    <mergeCell ref="V21:Z21"/>
    <mergeCell ref="AA21:AE21"/>
    <mergeCell ref="AF21:AJ21"/>
    <mergeCell ref="A20:C20"/>
    <mergeCell ref="E20:I20"/>
    <mergeCell ref="M20:N20"/>
    <mergeCell ref="Q20:U20"/>
    <mergeCell ref="V20:Z20"/>
    <mergeCell ref="AA20:AE20"/>
    <mergeCell ref="AA24:AE24"/>
    <mergeCell ref="AF24:AH24"/>
    <mergeCell ref="D19:P19"/>
    <mergeCell ref="AF22:AJ22"/>
    <mergeCell ref="A23:C23"/>
    <mergeCell ref="D23:P23"/>
    <mergeCell ref="AA23:AE23"/>
    <mergeCell ref="AF23:AJ23"/>
    <mergeCell ref="A24:C24"/>
    <mergeCell ref="G24:J24"/>
    <mergeCell ref="L24:N24"/>
    <mergeCell ref="P24:Q24"/>
    <mergeCell ref="S24:U24"/>
    <mergeCell ref="A22:C22"/>
    <mergeCell ref="E22:H22"/>
    <mergeCell ref="M22:N22"/>
    <mergeCell ref="Q22:U22"/>
    <mergeCell ref="V22:Z22"/>
    <mergeCell ref="AA22:AE22"/>
    <mergeCell ref="AF20:AJ20"/>
    <mergeCell ref="A21:C21"/>
    <mergeCell ref="E21:H21"/>
    <mergeCell ref="M21:N21"/>
    <mergeCell ref="Q21:U21"/>
  </mergeCells>
  <pageMargins left="0.39370078740157483" right="0.19685039370078741" top="0.39370078740157483" bottom="0.19685039370078741" header="0" footer="0"/>
  <pageSetup paperSize="9" orientation="portrait" horizontalDpi="300" verticalDpi="300" r:id="rId1"/>
  <headerFooter>
    <oddHeader xml:space="preserve">&amp;R&amp;"TH SarabunPSK,Bold"&amp;13&amp;K00-047แบบ ปร.5 (ข) แผ่นที่ 1/1            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4"/>
  <sheetViews>
    <sheetView view="pageLayout" zoomScaleNormal="100" workbookViewId="0">
      <selection activeCell="A26" sqref="A26:XFD32"/>
    </sheetView>
  </sheetViews>
  <sheetFormatPr defaultColWidth="8.75" defaultRowHeight="17.25" x14ac:dyDescent="0.4"/>
  <cols>
    <col min="1" max="65" width="2.375" style="52" customWidth="1"/>
    <col min="66" max="16384" width="8.75" style="52"/>
  </cols>
  <sheetData>
    <row r="1" spans="1:36" ht="18" customHeight="1" x14ac:dyDescent="0.5">
      <c r="A1" s="244" t="s">
        <v>187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71"/>
    </row>
    <row r="2" spans="1:36" ht="18" customHeight="1" x14ac:dyDescent="0.45">
      <c r="A2" s="154" t="s">
        <v>107</v>
      </c>
      <c r="B2" s="154"/>
      <c r="C2" s="154"/>
      <c r="D2" s="58" t="s">
        <v>196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3"/>
    </row>
    <row r="3" spans="1:36" ht="18" customHeight="1" x14ac:dyDescent="0.45">
      <c r="A3" s="177"/>
      <c r="B3" s="178"/>
      <c r="C3" s="173" t="s">
        <v>8</v>
      </c>
      <c r="D3" s="173"/>
      <c r="E3" s="173"/>
      <c r="F3" s="173"/>
      <c r="G3" s="173"/>
      <c r="H3" s="179" t="s">
        <v>195</v>
      </c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1:36" ht="18" customHeight="1" x14ac:dyDescent="0.45">
      <c r="A4" s="182"/>
      <c r="B4" s="181"/>
      <c r="C4" s="154" t="s">
        <v>9</v>
      </c>
      <c r="D4" s="154"/>
      <c r="E4" s="154"/>
      <c r="F4" s="154"/>
      <c r="G4" s="154"/>
      <c r="H4" s="74" t="s">
        <v>196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70"/>
    </row>
    <row r="5" spans="1:36" ht="18" customHeight="1" x14ac:dyDescent="0.45">
      <c r="A5" s="182"/>
      <c r="B5" s="181"/>
      <c r="C5" s="154" t="s">
        <v>108</v>
      </c>
      <c r="D5" s="154"/>
      <c r="E5" s="154"/>
      <c r="F5" s="154"/>
      <c r="G5" s="154"/>
      <c r="H5" s="154"/>
      <c r="I5" s="154"/>
      <c r="J5" s="154"/>
      <c r="K5" s="154"/>
      <c r="L5" s="58"/>
      <c r="M5" s="58"/>
      <c r="N5" s="58"/>
      <c r="O5" s="74" t="s">
        <v>196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53"/>
      <c r="AH5" s="53"/>
      <c r="AI5" s="53"/>
      <c r="AJ5" s="70"/>
    </row>
    <row r="6" spans="1:36" ht="18" customHeight="1" x14ac:dyDescent="0.45">
      <c r="A6" s="182"/>
      <c r="B6" s="181"/>
      <c r="C6" s="154" t="s">
        <v>10</v>
      </c>
      <c r="D6" s="154"/>
      <c r="E6" s="154"/>
      <c r="F6" s="58"/>
      <c r="G6" s="58"/>
      <c r="H6" s="58"/>
      <c r="I6" s="108" t="s">
        <v>162</v>
      </c>
      <c r="J6" s="108"/>
      <c r="K6" s="108"/>
      <c r="L6" s="58"/>
      <c r="M6" s="58"/>
      <c r="N6" s="58"/>
      <c r="O6" s="154" t="s">
        <v>11</v>
      </c>
      <c r="P6" s="154"/>
      <c r="Q6" s="154"/>
      <c r="R6" s="58"/>
      <c r="S6" s="108" t="s">
        <v>162</v>
      </c>
      <c r="T6" s="108"/>
      <c r="U6" s="108"/>
      <c r="V6" s="108"/>
      <c r="W6" s="108"/>
      <c r="X6" s="108"/>
      <c r="Y6" s="58"/>
      <c r="Z6" s="174" t="s">
        <v>114</v>
      </c>
      <c r="AA6" s="174"/>
      <c r="AB6" s="174"/>
      <c r="AC6" s="53"/>
      <c r="AD6" s="180">
        <v>110</v>
      </c>
      <c r="AE6" s="181"/>
      <c r="AF6" s="181"/>
      <c r="AG6" s="174" t="s">
        <v>46</v>
      </c>
      <c r="AH6" s="174"/>
      <c r="AI6" s="53"/>
      <c r="AJ6" s="70"/>
    </row>
    <row r="7" spans="1:36" ht="19.5" x14ac:dyDescent="0.45">
      <c r="A7" s="182"/>
      <c r="B7" s="181"/>
      <c r="C7" s="154" t="s">
        <v>109</v>
      </c>
      <c r="D7" s="154"/>
      <c r="E7" s="154"/>
      <c r="F7" s="154"/>
      <c r="G7" s="154"/>
      <c r="H7" s="154"/>
      <c r="I7" s="58"/>
      <c r="J7" s="154" t="s">
        <v>142</v>
      </c>
      <c r="K7" s="154"/>
      <c r="L7" s="58"/>
      <c r="M7" s="165" t="s">
        <v>2</v>
      </c>
      <c r="N7" s="165"/>
      <c r="O7" s="58"/>
      <c r="P7" s="58"/>
      <c r="Q7" s="67">
        <v>8</v>
      </c>
      <c r="R7" s="58"/>
      <c r="S7" s="165" t="s">
        <v>143</v>
      </c>
      <c r="T7" s="165"/>
      <c r="U7" s="58"/>
      <c r="V7" s="58"/>
      <c r="W7" s="58"/>
      <c r="X7" s="58"/>
      <c r="Y7" s="58"/>
      <c r="Z7" s="174" t="s">
        <v>44</v>
      </c>
      <c r="AA7" s="174"/>
      <c r="AB7" s="174"/>
      <c r="AC7" s="53"/>
      <c r="AD7" s="181">
        <v>1</v>
      </c>
      <c r="AE7" s="181"/>
      <c r="AF7" s="181"/>
      <c r="AG7" s="53" t="s">
        <v>45</v>
      </c>
      <c r="AH7" s="53"/>
      <c r="AI7" s="58"/>
      <c r="AJ7" s="70"/>
    </row>
    <row r="8" spans="1:36" ht="18" customHeight="1" x14ac:dyDescent="0.45">
      <c r="A8" s="182"/>
      <c r="B8" s="181"/>
      <c r="C8" s="58" t="s">
        <v>161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3"/>
      <c r="AA8" s="53"/>
      <c r="AB8" s="53"/>
      <c r="AC8" s="54" t="s">
        <v>279</v>
      </c>
      <c r="AD8" s="54"/>
      <c r="AE8" s="54"/>
      <c r="AF8" s="74"/>
      <c r="AG8" s="176">
        <v>2568</v>
      </c>
      <c r="AH8" s="176"/>
      <c r="AI8" s="61"/>
      <c r="AJ8" s="70"/>
    </row>
    <row r="9" spans="1:36" ht="18" customHeight="1" x14ac:dyDescent="0.45">
      <c r="A9" s="182"/>
      <c r="B9" s="181"/>
      <c r="C9" s="58" t="s">
        <v>110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3"/>
      <c r="AA9" s="53"/>
      <c r="AB9" s="53"/>
      <c r="AC9" s="61"/>
      <c r="AD9" s="61"/>
      <c r="AE9" s="61"/>
      <c r="AF9" s="61"/>
      <c r="AG9" s="61"/>
      <c r="AH9" s="61"/>
      <c r="AI9" s="61"/>
      <c r="AJ9" s="70"/>
    </row>
    <row r="10" spans="1:36" ht="18" customHeight="1" thickBot="1" x14ac:dyDescent="0.5">
      <c r="A10" s="185"/>
      <c r="B10" s="183"/>
      <c r="C10" s="81" t="s">
        <v>111</v>
      </c>
      <c r="D10" s="81"/>
      <c r="E10" s="81"/>
      <c r="F10" s="81"/>
      <c r="G10" s="81"/>
      <c r="H10" s="81"/>
      <c r="I10" s="64"/>
      <c r="J10" s="162" t="s">
        <v>106</v>
      </c>
      <c r="K10" s="162"/>
      <c r="L10" s="64" t="s">
        <v>280</v>
      </c>
      <c r="M10" s="64"/>
      <c r="N10" s="64"/>
      <c r="O10" s="162" t="s">
        <v>112</v>
      </c>
      <c r="P10" s="162"/>
      <c r="Q10" s="171">
        <v>2568</v>
      </c>
      <c r="R10" s="171"/>
      <c r="S10" s="171"/>
      <c r="T10" s="171"/>
      <c r="U10" s="183"/>
      <c r="V10" s="183"/>
      <c r="W10" s="82" t="s">
        <v>113</v>
      </c>
      <c r="X10" s="82"/>
      <c r="Y10" s="82"/>
      <c r="Z10" s="82"/>
      <c r="AA10" s="82"/>
      <c r="AB10" s="82"/>
      <c r="AC10" s="149" t="s">
        <v>280</v>
      </c>
      <c r="AD10" s="149"/>
      <c r="AE10" s="149"/>
      <c r="AF10" s="83"/>
      <c r="AG10" s="149">
        <v>2568</v>
      </c>
      <c r="AH10" s="149"/>
      <c r="AI10" s="82"/>
      <c r="AJ10" s="65"/>
    </row>
    <row r="11" spans="1:36" ht="18" customHeight="1" thickTop="1" x14ac:dyDescent="0.45">
      <c r="A11" s="217" t="s">
        <v>123</v>
      </c>
      <c r="B11" s="218"/>
      <c r="C11" s="219"/>
      <c r="D11" s="217" t="s">
        <v>12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9"/>
      <c r="Q11" s="217" t="s">
        <v>124</v>
      </c>
      <c r="R11" s="218"/>
      <c r="S11" s="218"/>
      <c r="T11" s="218"/>
      <c r="U11" s="219"/>
      <c r="V11" s="217" t="s">
        <v>144</v>
      </c>
      <c r="W11" s="218"/>
      <c r="X11" s="218"/>
      <c r="Y11" s="218"/>
      <c r="Z11" s="219"/>
      <c r="AA11" s="217" t="s">
        <v>126</v>
      </c>
      <c r="AB11" s="218"/>
      <c r="AC11" s="218"/>
      <c r="AD11" s="218"/>
      <c r="AE11" s="219"/>
      <c r="AF11" s="217" t="s">
        <v>128</v>
      </c>
      <c r="AG11" s="218"/>
      <c r="AH11" s="218"/>
      <c r="AI11" s="218"/>
      <c r="AJ11" s="219"/>
    </row>
    <row r="12" spans="1:36" ht="18" customHeight="1" thickBot="1" x14ac:dyDescent="0.5">
      <c r="A12" s="66"/>
      <c r="B12" s="58"/>
      <c r="C12" s="59"/>
      <c r="D12" s="69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70"/>
      <c r="Q12" s="76"/>
      <c r="R12" s="77"/>
      <c r="S12" s="77"/>
      <c r="T12" s="77"/>
      <c r="U12" s="75"/>
      <c r="V12" s="69"/>
      <c r="W12" s="53"/>
      <c r="X12" s="53"/>
      <c r="Y12" s="53"/>
      <c r="Z12" s="70"/>
      <c r="AA12" s="76"/>
      <c r="AB12" s="77"/>
      <c r="AC12" s="77"/>
      <c r="AD12" s="77"/>
      <c r="AE12" s="75"/>
      <c r="AF12" s="76"/>
      <c r="AG12" s="77"/>
      <c r="AH12" s="77"/>
      <c r="AI12" s="77"/>
      <c r="AJ12" s="75"/>
    </row>
    <row r="13" spans="1:36" ht="18" customHeight="1" thickTop="1" x14ac:dyDescent="0.45">
      <c r="A13" s="177"/>
      <c r="B13" s="178"/>
      <c r="C13" s="178"/>
      <c r="D13" s="241" t="s">
        <v>35</v>
      </c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  <c r="Q13" s="182"/>
      <c r="R13" s="181"/>
      <c r="S13" s="181"/>
      <c r="T13" s="181"/>
      <c r="U13" s="192"/>
      <c r="V13" s="177"/>
      <c r="W13" s="178"/>
      <c r="X13" s="178"/>
      <c r="Y13" s="178"/>
      <c r="Z13" s="216"/>
      <c r="AA13" s="182"/>
      <c r="AB13" s="181"/>
      <c r="AC13" s="181"/>
      <c r="AD13" s="181"/>
      <c r="AE13" s="192"/>
      <c r="AF13" s="182"/>
      <c r="AG13" s="181"/>
      <c r="AH13" s="181"/>
      <c r="AI13" s="181"/>
      <c r="AJ13" s="192"/>
    </row>
    <row r="14" spans="1:36" ht="18" customHeight="1" x14ac:dyDescent="0.45">
      <c r="A14" s="182"/>
      <c r="B14" s="181"/>
      <c r="C14" s="181"/>
      <c r="D14" s="66">
        <v>1</v>
      </c>
      <c r="E14" s="154" t="s">
        <v>146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5"/>
      <c r="Q14" s="248">
        <f>IF('ปร.4 (สรุป)'!AB63="","-",'ปร.4 (สรุป)'!AB63)</f>
        <v>0</v>
      </c>
      <c r="R14" s="249"/>
      <c r="S14" s="249"/>
      <c r="T14" s="249"/>
      <c r="U14" s="250"/>
      <c r="V14" s="251">
        <f>IF(Q14="","-",1)</f>
        <v>1</v>
      </c>
      <c r="W14" s="252"/>
      <c r="X14" s="252"/>
      <c r="Y14" s="252"/>
      <c r="Z14" s="253"/>
      <c r="AA14" s="248">
        <f>IF(Q14="","-",Q14*V14)</f>
        <v>0</v>
      </c>
      <c r="AB14" s="249"/>
      <c r="AC14" s="249"/>
      <c r="AD14" s="249"/>
      <c r="AE14" s="250"/>
      <c r="AF14" s="182"/>
      <c r="AG14" s="181"/>
      <c r="AH14" s="181"/>
      <c r="AI14" s="181"/>
      <c r="AJ14" s="192"/>
    </row>
    <row r="15" spans="1:36" ht="18" customHeight="1" x14ac:dyDescent="0.45">
      <c r="A15" s="182"/>
      <c r="B15" s="181"/>
      <c r="C15" s="181"/>
      <c r="D15" s="69"/>
      <c r="E15" s="154" t="s">
        <v>145</v>
      </c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5"/>
      <c r="Q15" s="245"/>
      <c r="R15" s="246"/>
      <c r="S15" s="246"/>
      <c r="T15" s="246"/>
      <c r="U15" s="247"/>
      <c r="V15" s="238"/>
      <c r="W15" s="239"/>
      <c r="X15" s="239"/>
      <c r="Y15" s="239"/>
      <c r="Z15" s="240"/>
      <c r="AA15" s="213"/>
      <c r="AB15" s="214"/>
      <c r="AC15" s="214"/>
      <c r="AD15" s="214"/>
      <c r="AE15" s="215"/>
      <c r="AF15" s="182"/>
      <c r="AG15" s="181"/>
      <c r="AH15" s="181"/>
      <c r="AI15" s="181"/>
      <c r="AJ15" s="192"/>
    </row>
    <row r="16" spans="1:36" ht="18" customHeight="1" x14ac:dyDescent="0.45">
      <c r="A16" s="182"/>
      <c r="B16" s="181"/>
      <c r="C16" s="181"/>
      <c r="D16" s="223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45"/>
      <c r="R16" s="246"/>
      <c r="S16" s="246"/>
      <c r="T16" s="246"/>
      <c r="U16" s="247"/>
      <c r="V16" s="238"/>
      <c r="W16" s="239"/>
      <c r="X16" s="239"/>
      <c r="Y16" s="239"/>
      <c r="Z16" s="240"/>
      <c r="AA16" s="213" t="str">
        <f t="shared" ref="AA16:AA17" si="0">IF(Q16="","-",Q16*V16)</f>
        <v>-</v>
      </c>
      <c r="AB16" s="214"/>
      <c r="AC16" s="214"/>
      <c r="AD16" s="214"/>
      <c r="AE16" s="215"/>
      <c r="AF16" s="182"/>
      <c r="AG16" s="181"/>
      <c r="AH16" s="181"/>
      <c r="AI16" s="181"/>
      <c r="AJ16" s="192"/>
    </row>
    <row r="17" spans="1:36" ht="18" customHeight="1" x14ac:dyDescent="0.45">
      <c r="A17" s="182"/>
      <c r="B17" s="181"/>
      <c r="C17" s="181"/>
      <c r="D17" s="223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5"/>
      <c r="Q17" s="245"/>
      <c r="R17" s="246"/>
      <c r="S17" s="246"/>
      <c r="T17" s="246"/>
      <c r="U17" s="247"/>
      <c r="V17" s="238"/>
      <c r="W17" s="239"/>
      <c r="X17" s="239"/>
      <c r="Y17" s="239"/>
      <c r="Z17" s="240"/>
      <c r="AA17" s="213" t="str">
        <f t="shared" si="0"/>
        <v>-</v>
      </c>
      <c r="AB17" s="214"/>
      <c r="AC17" s="214"/>
      <c r="AD17" s="214"/>
      <c r="AE17" s="215"/>
      <c r="AF17" s="182"/>
      <c r="AG17" s="181"/>
      <c r="AH17" s="181"/>
      <c r="AI17" s="181"/>
      <c r="AJ17" s="192"/>
    </row>
    <row r="18" spans="1:36" ht="18" customHeight="1" x14ac:dyDescent="0.45">
      <c r="A18" s="182"/>
      <c r="B18" s="181"/>
      <c r="C18" s="181"/>
      <c r="D18" s="182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92"/>
      <c r="Q18" s="255"/>
      <c r="R18" s="181"/>
      <c r="S18" s="181"/>
      <c r="T18" s="181"/>
      <c r="U18" s="192"/>
      <c r="V18" s="182"/>
      <c r="W18" s="181"/>
      <c r="X18" s="181"/>
      <c r="Y18" s="181"/>
      <c r="Z18" s="192"/>
      <c r="AA18" s="182"/>
      <c r="AB18" s="181"/>
      <c r="AC18" s="181"/>
      <c r="AD18" s="181"/>
      <c r="AE18" s="192"/>
      <c r="AF18" s="182"/>
      <c r="AG18" s="181"/>
      <c r="AH18" s="181"/>
      <c r="AI18" s="181"/>
      <c r="AJ18" s="192"/>
    </row>
    <row r="19" spans="1:36" ht="18" customHeight="1" x14ac:dyDescent="0.45">
      <c r="A19" s="182"/>
      <c r="B19" s="181"/>
      <c r="C19" s="181"/>
      <c r="D19" s="2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5"/>
      <c r="Q19" s="255"/>
      <c r="R19" s="181"/>
      <c r="S19" s="181"/>
      <c r="T19" s="181"/>
      <c r="U19" s="192"/>
      <c r="V19" s="182"/>
      <c r="W19" s="181"/>
      <c r="X19" s="181"/>
      <c r="Y19" s="181"/>
      <c r="Z19" s="192"/>
      <c r="AA19" s="182"/>
      <c r="AB19" s="181"/>
      <c r="AC19" s="181"/>
      <c r="AD19" s="181"/>
      <c r="AE19" s="192"/>
      <c r="AF19" s="182"/>
      <c r="AG19" s="181"/>
      <c r="AH19" s="181"/>
      <c r="AI19" s="181"/>
      <c r="AJ19" s="192"/>
    </row>
    <row r="20" spans="1:36" ht="18" customHeight="1" x14ac:dyDescent="0.45">
      <c r="A20" s="182"/>
      <c r="B20" s="181"/>
      <c r="C20" s="181"/>
      <c r="D20" s="69"/>
      <c r="E20" s="154"/>
      <c r="F20" s="154"/>
      <c r="G20" s="154"/>
      <c r="H20" s="154"/>
      <c r="I20" s="154"/>
      <c r="J20" s="53"/>
      <c r="K20" s="53"/>
      <c r="L20" s="53"/>
      <c r="M20" s="165"/>
      <c r="N20" s="165"/>
      <c r="O20" s="56"/>
      <c r="P20" s="70"/>
      <c r="Q20" s="182"/>
      <c r="R20" s="181"/>
      <c r="S20" s="181"/>
      <c r="T20" s="181"/>
      <c r="U20" s="192"/>
      <c r="V20" s="182"/>
      <c r="W20" s="181"/>
      <c r="X20" s="181"/>
      <c r="Y20" s="181"/>
      <c r="Z20" s="192"/>
      <c r="AA20" s="182"/>
      <c r="AB20" s="181"/>
      <c r="AC20" s="181"/>
      <c r="AD20" s="181"/>
      <c r="AE20" s="192"/>
      <c r="AF20" s="182"/>
      <c r="AG20" s="181"/>
      <c r="AH20" s="181"/>
      <c r="AI20" s="181"/>
      <c r="AJ20" s="192"/>
    </row>
    <row r="21" spans="1:36" ht="18" customHeight="1" x14ac:dyDescent="0.45">
      <c r="A21" s="182"/>
      <c r="B21" s="181"/>
      <c r="C21" s="181"/>
      <c r="D21" s="69"/>
      <c r="E21" s="154"/>
      <c r="F21" s="154"/>
      <c r="G21" s="154"/>
      <c r="H21" s="154"/>
      <c r="I21" s="53"/>
      <c r="J21" s="53"/>
      <c r="K21" s="53"/>
      <c r="L21" s="53"/>
      <c r="M21" s="165"/>
      <c r="N21" s="165"/>
      <c r="O21" s="56"/>
      <c r="P21" s="70"/>
      <c r="Q21" s="182"/>
      <c r="R21" s="181"/>
      <c r="S21" s="181"/>
      <c r="T21" s="181"/>
      <c r="U21" s="192"/>
      <c r="V21" s="182"/>
      <c r="W21" s="181"/>
      <c r="X21" s="181"/>
      <c r="Y21" s="181"/>
      <c r="Z21" s="192"/>
      <c r="AA21" s="182"/>
      <c r="AB21" s="181"/>
      <c r="AC21" s="181"/>
      <c r="AD21" s="181"/>
      <c r="AE21" s="192"/>
      <c r="AF21" s="182"/>
      <c r="AG21" s="181"/>
      <c r="AH21" s="181"/>
      <c r="AI21" s="181"/>
      <c r="AJ21" s="192"/>
    </row>
    <row r="22" spans="1:36" ht="18" customHeight="1" x14ac:dyDescent="0.45">
      <c r="A22" s="182"/>
      <c r="B22" s="181"/>
      <c r="C22" s="181"/>
      <c r="D22" s="63"/>
      <c r="E22" s="129"/>
      <c r="F22" s="129"/>
      <c r="G22" s="129"/>
      <c r="H22" s="129"/>
      <c r="I22" s="64"/>
      <c r="J22" s="64"/>
      <c r="K22" s="64"/>
      <c r="L22" s="64"/>
      <c r="M22" s="162"/>
      <c r="N22" s="162"/>
      <c r="O22" s="62"/>
      <c r="P22" s="65"/>
      <c r="Q22" s="185"/>
      <c r="R22" s="183"/>
      <c r="S22" s="183"/>
      <c r="T22" s="183"/>
      <c r="U22" s="197"/>
      <c r="V22" s="185"/>
      <c r="W22" s="183"/>
      <c r="X22" s="183"/>
      <c r="Y22" s="183"/>
      <c r="Z22" s="197"/>
      <c r="AA22" s="185"/>
      <c r="AB22" s="183"/>
      <c r="AC22" s="183"/>
      <c r="AD22" s="183"/>
      <c r="AE22" s="197"/>
      <c r="AF22" s="182"/>
      <c r="AG22" s="181"/>
      <c r="AH22" s="181"/>
      <c r="AI22" s="181"/>
      <c r="AJ22" s="192"/>
    </row>
    <row r="23" spans="1:36" ht="18" customHeight="1" x14ac:dyDescent="0.45">
      <c r="A23" s="182"/>
      <c r="B23" s="181"/>
      <c r="C23" s="192"/>
      <c r="D23" s="254" t="s">
        <v>278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5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256">
        <f>SUM(AA14:AE17)</f>
        <v>0</v>
      </c>
      <c r="AB23" s="257"/>
      <c r="AC23" s="257"/>
      <c r="AD23" s="257"/>
      <c r="AE23" s="258"/>
      <c r="AF23" s="185"/>
      <c r="AG23" s="183"/>
      <c r="AH23" s="183"/>
      <c r="AI23" s="183"/>
      <c r="AJ23" s="197"/>
    </row>
    <row r="24" spans="1:36" ht="18" customHeight="1" x14ac:dyDescent="0.45">
      <c r="A24" s="185"/>
      <c r="B24" s="183"/>
      <c r="C24" s="197"/>
      <c r="D24" s="78"/>
      <c r="E24" s="78"/>
      <c r="F24" s="78"/>
      <c r="G24" s="193" t="s">
        <v>114</v>
      </c>
      <c r="H24" s="193"/>
      <c r="I24" s="193"/>
      <c r="J24" s="193"/>
      <c r="K24" s="78"/>
      <c r="L24" s="198">
        <v>110</v>
      </c>
      <c r="M24" s="193"/>
      <c r="N24" s="193"/>
      <c r="O24" s="78"/>
      <c r="P24" s="193" t="s">
        <v>46</v>
      </c>
      <c r="Q24" s="193"/>
      <c r="R24" s="78"/>
      <c r="S24" s="199" t="s">
        <v>136</v>
      </c>
      <c r="T24" s="193"/>
      <c r="U24" s="200"/>
      <c r="V24" s="80"/>
      <c r="W24" s="78"/>
      <c r="X24" s="78"/>
      <c r="Y24" s="78"/>
      <c r="Z24" s="79"/>
      <c r="AA24" s="229">
        <f>ปร.6!W26</f>
        <v>0</v>
      </c>
      <c r="AB24" s="230"/>
      <c r="AC24" s="230"/>
      <c r="AD24" s="230"/>
      <c r="AE24" s="231"/>
      <c r="AF24" s="123" t="s">
        <v>137</v>
      </c>
      <c r="AG24" s="119"/>
      <c r="AH24" s="119"/>
      <c r="AI24" s="119"/>
      <c r="AJ24" s="79"/>
    </row>
    <row r="25" spans="1:36" ht="18" customHeight="1" x14ac:dyDescent="0.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</row>
    <row r="26" spans="1:36" ht="19.5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1:36" ht="19.5" x14ac:dyDescent="0.4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1:36" ht="19.5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36" ht="19.5" x14ac:dyDescent="0.4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</row>
    <row r="30" spans="1:36" ht="19.5" x14ac:dyDescent="0.4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</row>
    <row r="31" spans="1:36" ht="19.5" x14ac:dyDescent="0.4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</row>
    <row r="32" spans="1:36" ht="19.5" x14ac:dyDescent="0.4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</row>
    <row r="33" spans="1:35" ht="19.5" x14ac:dyDescent="0.4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</row>
    <row r="34" spans="1:35" ht="19.5" x14ac:dyDescent="0.4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</row>
  </sheetData>
  <mergeCells count="114">
    <mergeCell ref="AA24:AE24"/>
    <mergeCell ref="J7:K7"/>
    <mergeCell ref="M7:N7"/>
    <mergeCell ref="S7:T7"/>
    <mergeCell ref="E15:P15"/>
    <mergeCell ref="E14:P14"/>
    <mergeCell ref="D11:P11"/>
    <mergeCell ref="Q11:U11"/>
    <mergeCell ref="V11:Z11"/>
    <mergeCell ref="AA11:AE11"/>
    <mergeCell ref="AF22:AJ22"/>
    <mergeCell ref="A23:C23"/>
    <mergeCell ref="D23:P23"/>
    <mergeCell ref="AA23:AE23"/>
    <mergeCell ref="AF23:AJ23"/>
    <mergeCell ref="A24:C24"/>
    <mergeCell ref="G24:J24"/>
    <mergeCell ref="L24:N24"/>
    <mergeCell ref="P24:Q24"/>
    <mergeCell ref="S24:U24"/>
    <mergeCell ref="A22:C22"/>
    <mergeCell ref="E22:H22"/>
    <mergeCell ref="M22:N22"/>
    <mergeCell ref="Q22:U22"/>
    <mergeCell ref="V22:Z22"/>
    <mergeCell ref="AA22:AE22"/>
    <mergeCell ref="AF24:AI24"/>
    <mergeCell ref="AF20:AJ20"/>
    <mergeCell ref="A21:C21"/>
    <mergeCell ref="E21:H21"/>
    <mergeCell ref="M21:N21"/>
    <mergeCell ref="Q21:U21"/>
    <mergeCell ref="V21:Z21"/>
    <mergeCell ref="AA21:AE21"/>
    <mergeCell ref="AF21:AJ21"/>
    <mergeCell ref="A20:C20"/>
    <mergeCell ref="E20:I20"/>
    <mergeCell ref="M20:N20"/>
    <mergeCell ref="Q20:U20"/>
    <mergeCell ref="V20:Z20"/>
    <mergeCell ref="AA20:AE20"/>
    <mergeCell ref="A19:C19"/>
    <mergeCell ref="D19:P19"/>
    <mergeCell ref="Q19:U19"/>
    <mergeCell ref="V19:Z19"/>
    <mergeCell ref="AA19:AE19"/>
    <mergeCell ref="AF19:AJ19"/>
    <mergeCell ref="A18:C18"/>
    <mergeCell ref="D18:P18"/>
    <mergeCell ref="Q18:U18"/>
    <mergeCell ref="V18:Z18"/>
    <mergeCell ref="AA18:AE18"/>
    <mergeCell ref="AF18:AJ18"/>
    <mergeCell ref="A17:C17"/>
    <mergeCell ref="D17:P17"/>
    <mergeCell ref="Q17:U17"/>
    <mergeCell ref="V17:Z17"/>
    <mergeCell ref="AA17:AE17"/>
    <mergeCell ref="AF17:AJ17"/>
    <mergeCell ref="A16:C16"/>
    <mergeCell ref="D16:P16"/>
    <mergeCell ref="Q16:U16"/>
    <mergeCell ref="V16:Z16"/>
    <mergeCell ref="AA16:AE16"/>
    <mergeCell ref="AF16:AJ16"/>
    <mergeCell ref="AF11:AJ11"/>
    <mergeCell ref="Q10:T10"/>
    <mergeCell ref="A15:C15"/>
    <mergeCell ref="Q15:U15"/>
    <mergeCell ref="V15:Z15"/>
    <mergeCell ref="AA15:AE15"/>
    <mergeCell ref="AF15:AJ15"/>
    <mergeCell ref="A14:C14"/>
    <mergeCell ref="Q14:U14"/>
    <mergeCell ref="V14:Z14"/>
    <mergeCell ref="AA14:AE14"/>
    <mergeCell ref="AF14:AJ14"/>
    <mergeCell ref="A13:C13"/>
    <mergeCell ref="D13:P13"/>
    <mergeCell ref="Q13:U13"/>
    <mergeCell ref="V13:Z13"/>
    <mergeCell ref="AA13:AE13"/>
    <mergeCell ref="AF13:AJ13"/>
    <mergeCell ref="A11:C11"/>
    <mergeCell ref="A1:AI1"/>
    <mergeCell ref="A2:C2"/>
    <mergeCell ref="A3:B3"/>
    <mergeCell ref="C3:G3"/>
    <mergeCell ref="H3:Y3"/>
    <mergeCell ref="AD6:AF6"/>
    <mergeCell ref="AG6:AH6"/>
    <mergeCell ref="A6:B6"/>
    <mergeCell ref="C6:E6"/>
    <mergeCell ref="I6:K6"/>
    <mergeCell ref="S6:X6"/>
    <mergeCell ref="Z6:AB6"/>
    <mergeCell ref="C5:K5"/>
    <mergeCell ref="O6:Q6"/>
    <mergeCell ref="A4:B4"/>
    <mergeCell ref="C4:G4"/>
    <mergeCell ref="A5:B5"/>
    <mergeCell ref="A7:B7"/>
    <mergeCell ref="C7:H7"/>
    <mergeCell ref="Z7:AB7"/>
    <mergeCell ref="AD7:AF7"/>
    <mergeCell ref="A8:B8"/>
    <mergeCell ref="AG8:AH8"/>
    <mergeCell ref="A9:B9"/>
    <mergeCell ref="A10:B10"/>
    <mergeCell ref="J10:K10"/>
    <mergeCell ref="O10:P10"/>
    <mergeCell ref="U10:V10"/>
    <mergeCell ref="AC10:AE10"/>
    <mergeCell ref="AG10:AH10"/>
  </mergeCells>
  <pageMargins left="0.39370078740157483" right="0.19685039370078741" top="0.39370078740157483" bottom="0.19685039370078741" header="0" footer="0"/>
  <pageSetup paperSize="9" orientation="portrait" r:id="rId1"/>
  <headerFooter>
    <oddHeader xml:space="preserve">&amp;R&amp;"TH SarabunPSK,Bold"&amp;13&amp;K00-044แบบ ปร.4 (พ) แผ่นที่ 1/1              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71"/>
  <sheetViews>
    <sheetView view="pageLayout" topLeftCell="A28" zoomScaleNormal="100" workbookViewId="0">
      <selection activeCell="BG108" sqref="BG108"/>
    </sheetView>
  </sheetViews>
  <sheetFormatPr defaultColWidth="8.75" defaultRowHeight="17.25" x14ac:dyDescent="0.4"/>
  <cols>
    <col min="1" max="21" width="2.375" style="52" customWidth="1"/>
    <col min="22" max="22" width="2.75" style="52" customWidth="1"/>
    <col min="23" max="26" width="2.375" style="52" customWidth="1"/>
    <col min="27" max="27" width="1.75" style="52" customWidth="1"/>
    <col min="28" max="37" width="2.375" style="52" customWidth="1"/>
    <col min="38" max="38" width="1.625" style="52" customWidth="1"/>
    <col min="39" max="65" width="2.375" style="52" customWidth="1"/>
    <col min="66" max="16384" width="8.75" style="52"/>
  </cols>
  <sheetData>
    <row r="1" spans="1:38" ht="18" customHeight="1" x14ac:dyDescent="0.4">
      <c r="A1" s="278" t="s">
        <v>188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</row>
    <row r="2" spans="1:38" ht="18" customHeight="1" x14ac:dyDescent="0.4">
      <c r="A2" s="279" t="s">
        <v>8</v>
      </c>
      <c r="B2" s="279"/>
      <c r="C2" s="279"/>
      <c r="D2" s="279"/>
      <c r="E2" s="279"/>
      <c r="F2" s="124" t="s">
        <v>195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265"/>
      <c r="AB2" s="262" t="s">
        <v>10</v>
      </c>
      <c r="AC2" s="263"/>
      <c r="AD2" s="263"/>
      <c r="AE2" s="263"/>
      <c r="AF2" s="264"/>
      <c r="AG2" s="170"/>
      <c r="AH2" s="100"/>
      <c r="AI2" s="100"/>
      <c r="AJ2" s="100"/>
      <c r="AK2" s="100"/>
      <c r="AL2" s="143"/>
    </row>
    <row r="3" spans="1:38" ht="18" customHeight="1" x14ac:dyDescent="0.4">
      <c r="A3" s="279" t="s">
        <v>9</v>
      </c>
      <c r="B3" s="279"/>
      <c r="C3" s="279"/>
      <c r="D3" s="279"/>
      <c r="E3" s="279"/>
      <c r="F3" s="124" t="s">
        <v>196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265"/>
      <c r="AB3" s="262" t="s">
        <v>11</v>
      </c>
      <c r="AC3" s="263"/>
      <c r="AD3" s="263"/>
      <c r="AE3" s="263"/>
      <c r="AF3" s="264"/>
      <c r="AG3" s="170"/>
      <c r="AH3" s="100"/>
      <c r="AI3" s="100"/>
      <c r="AJ3" s="100"/>
      <c r="AK3" s="100"/>
      <c r="AL3" s="143"/>
    </row>
    <row r="4" spans="1:38" ht="18" customHeight="1" x14ac:dyDescent="0.45">
      <c r="A4" s="137" t="s">
        <v>0</v>
      </c>
      <c r="B4" s="139"/>
      <c r="C4" s="137" t="s">
        <v>12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9"/>
      <c r="W4" s="271" t="s">
        <v>13</v>
      </c>
      <c r="X4" s="272"/>
      <c r="Y4" s="272"/>
      <c r="Z4" s="272"/>
      <c r="AA4" s="272"/>
      <c r="AB4" s="273"/>
      <c r="AC4" s="273"/>
      <c r="AD4" s="273"/>
      <c r="AE4" s="273"/>
      <c r="AF4" s="274"/>
      <c r="AG4" s="137" t="s">
        <v>14</v>
      </c>
      <c r="AH4" s="138"/>
      <c r="AI4" s="138"/>
      <c r="AJ4" s="138"/>
      <c r="AK4" s="138"/>
      <c r="AL4" s="139"/>
    </row>
    <row r="5" spans="1:38" ht="18" customHeight="1" x14ac:dyDescent="0.45">
      <c r="A5" s="112"/>
      <c r="B5" s="114"/>
      <c r="C5" s="112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271" t="s">
        <v>15</v>
      </c>
      <c r="X5" s="272"/>
      <c r="Y5" s="272"/>
      <c r="Z5" s="272"/>
      <c r="AA5" s="275"/>
      <c r="AB5" s="271" t="s">
        <v>16</v>
      </c>
      <c r="AC5" s="272"/>
      <c r="AD5" s="272"/>
      <c r="AE5" s="272"/>
      <c r="AF5" s="275"/>
      <c r="AG5" s="112"/>
      <c r="AH5" s="113"/>
      <c r="AI5" s="113"/>
      <c r="AJ5" s="113"/>
      <c r="AK5" s="113"/>
      <c r="AL5" s="114"/>
    </row>
    <row r="6" spans="1:38" ht="18" customHeight="1" x14ac:dyDescent="0.45">
      <c r="A6" s="177"/>
      <c r="B6" s="216"/>
      <c r="C6" s="276" t="s">
        <v>19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277"/>
      <c r="W6" s="177"/>
      <c r="X6" s="178"/>
      <c r="Y6" s="178"/>
      <c r="Z6" s="178"/>
      <c r="AA6" s="216"/>
      <c r="AB6" s="177"/>
      <c r="AC6" s="178"/>
      <c r="AD6" s="178"/>
      <c r="AE6" s="178"/>
      <c r="AF6" s="216"/>
      <c r="AG6" s="177"/>
      <c r="AH6" s="178"/>
      <c r="AI6" s="178"/>
      <c r="AJ6" s="178"/>
      <c r="AK6" s="178"/>
      <c r="AL6" s="216"/>
    </row>
    <row r="7" spans="1:38" ht="18" customHeight="1" x14ac:dyDescent="0.45">
      <c r="A7" s="182"/>
      <c r="B7" s="192"/>
      <c r="C7" s="269" t="s">
        <v>17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270"/>
      <c r="W7" s="182"/>
      <c r="X7" s="181"/>
      <c r="Y7" s="181"/>
      <c r="Z7" s="181"/>
      <c r="AA7" s="192"/>
      <c r="AB7" s="182"/>
      <c r="AC7" s="181"/>
      <c r="AD7" s="181"/>
      <c r="AE7" s="181"/>
      <c r="AF7" s="192"/>
      <c r="AG7" s="182"/>
      <c r="AH7" s="181"/>
      <c r="AI7" s="181"/>
      <c r="AJ7" s="181"/>
      <c r="AK7" s="181"/>
      <c r="AL7" s="192"/>
    </row>
    <row r="8" spans="1:38" ht="18" customHeight="1" x14ac:dyDescent="0.45">
      <c r="A8" s="182"/>
      <c r="B8" s="192"/>
      <c r="C8" s="49" t="s">
        <v>20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68"/>
      <c r="W8" s="69"/>
      <c r="X8" s="53"/>
      <c r="Y8" s="53"/>
      <c r="Z8" s="53"/>
      <c r="AA8" s="70"/>
      <c r="AB8" s="182"/>
      <c r="AC8" s="181"/>
      <c r="AD8" s="181"/>
      <c r="AE8" s="181"/>
      <c r="AF8" s="192"/>
      <c r="AG8" s="182"/>
      <c r="AH8" s="181"/>
      <c r="AI8" s="181"/>
      <c r="AJ8" s="181"/>
      <c r="AK8" s="181"/>
      <c r="AL8" s="192"/>
    </row>
    <row r="9" spans="1:38" ht="18" customHeight="1" x14ac:dyDescent="0.45">
      <c r="A9" s="182"/>
      <c r="B9" s="192"/>
      <c r="C9" s="55"/>
      <c r="D9" s="56"/>
      <c r="E9" s="154" t="s">
        <v>18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5"/>
      <c r="W9" s="182"/>
      <c r="X9" s="181"/>
      <c r="Y9" s="181"/>
      <c r="Z9" s="181"/>
      <c r="AA9" s="192"/>
      <c r="AB9" s="182"/>
      <c r="AC9" s="181"/>
      <c r="AD9" s="181"/>
      <c r="AE9" s="181"/>
      <c r="AF9" s="192"/>
      <c r="AG9" s="182"/>
      <c r="AH9" s="181"/>
      <c r="AI9" s="181"/>
      <c r="AJ9" s="181"/>
      <c r="AK9" s="181"/>
      <c r="AL9" s="192"/>
    </row>
    <row r="10" spans="1:38" ht="18" customHeight="1" x14ac:dyDescent="0.45">
      <c r="A10" s="182"/>
      <c r="B10" s="192"/>
      <c r="C10" s="55"/>
      <c r="D10" s="56"/>
      <c r="E10" s="56"/>
      <c r="F10" s="56"/>
      <c r="G10" s="154" t="s">
        <v>200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5"/>
      <c r="W10" s="182"/>
      <c r="X10" s="181"/>
      <c r="Y10" s="181"/>
      <c r="Z10" s="181"/>
      <c r="AA10" s="192"/>
      <c r="AB10" s="213">
        <f>IF('ปร.4 (รวม)'!K17="","-",'ปร.4 (รวม)'!K17)</f>
        <v>0</v>
      </c>
      <c r="AC10" s="214"/>
      <c r="AD10" s="214"/>
      <c r="AE10" s="214"/>
      <c r="AF10" s="215"/>
      <c r="AG10" s="182"/>
      <c r="AH10" s="181"/>
      <c r="AI10" s="181"/>
      <c r="AJ10" s="181"/>
      <c r="AK10" s="181"/>
      <c r="AL10" s="192"/>
    </row>
    <row r="11" spans="1:38" ht="18" customHeight="1" x14ac:dyDescent="0.45">
      <c r="A11" s="182"/>
      <c r="B11" s="192"/>
      <c r="C11" s="55"/>
      <c r="D11" s="56"/>
      <c r="E11" s="56"/>
      <c r="F11" s="56"/>
      <c r="G11" s="154" t="s">
        <v>63</v>
      </c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5"/>
      <c r="W11" s="182"/>
      <c r="X11" s="181"/>
      <c r="Y11" s="181"/>
      <c r="Z11" s="181"/>
      <c r="AA11" s="192"/>
      <c r="AB11" s="213">
        <f>IF('ปร.4 (รวม)'!K39="","-",'ปร.4 (รวม)'!K39)</f>
        <v>0</v>
      </c>
      <c r="AC11" s="214"/>
      <c r="AD11" s="214"/>
      <c r="AE11" s="214"/>
      <c r="AF11" s="215"/>
      <c r="AG11" s="182"/>
      <c r="AH11" s="181"/>
      <c r="AI11" s="181"/>
      <c r="AJ11" s="181"/>
      <c r="AK11" s="181"/>
      <c r="AL11" s="192"/>
    </row>
    <row r="12" spans="1:38" ht="18" customHeight="1" x14ac:dyDescent="0.45">
      <c r="A12" s="182"/>
      <c r="B12" s="192"/>
      <c r="C12" s="55"/>
      <c r="D12" s="56"/>
      <c r="E12" s="56"/>
      <c r="F12" s="56"/>
      <c r="G12" s="154" t="s">
        <v>272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5"/>
      <c r="W12" s="182"/>
      <c r="X12" s="181"/>
      <c r="Y12" s="181"/>
      <c r="Z12" s="181"/>
      <c r="AA12" s="192"/>
      <c r="AB12" s="213" t="str">
        <f>IF('ปร.4 (รวม)'!K72="","-",'ปร.4 (รวม)'!K72)</f>
        <v>-</v>
      </c>
      <c r="AC12" s="214"/>
      <c r="AD12" s="214"/>
      <c r="AE12" s="214"/>
      <c r="AF12" s="215"/>
      <c r="AG12" s="182"/>
      <c r="AH12" s="181"/>
      <c r="AI12" s="181"/>
      <c r="AJ12" s="181"/>
      <c r="AK12" s="181"/>
      <c r="AL12" s="192"/>
    </row>
    <row r="13" spans="1:38" ht="18" customHeight="1" x14ac:dyDescent="0.45">
      <c r="A13" s="182"/>
      <c r="B13" s="192"/>
      <c r="C13" s="55"/>
      <c r="D13" s="56"/>
      <c r="E13" s="154" t="s">
        <v>21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5"/>
      <c r="W13" s="182"/>
      <c r="X13" s="181"/>
      <c r="Y13" s="181"/>
      <c r="Z13" s="181"/>
      <c r="AA13" s="192"/>
      <c r="AB13" s="213"/>
      <c r="AC13" s="214"/>
      <c r="AD13" s="214"/>
      <c r="AE13" s="214"/>
      <c r="AF13" s="215"/>
      <c r="AG13" s="182"/>
      <c r="AH13" s="181"/>
      <c r="AI13" s="181"/>
      <c r="AJ13" s="181"/>
      <c r="AK13" s="181"/>
      <c r="AL13" s="192"/>
    </row>
    <row r="14" spans="1:38" ht="18" customHeight="1" x14ac:dyDescent="0.45">
      <c r="A14" s="182"/>
      <c r="B14" s="192"/>
      <c r="C14" s="55"/>
      <c r="D14" s="56"/>
      <c r="E14" s="56"/>
      <c r="F14" s="56"/>
      <c r="G14" s="154" t="s">
        <v>69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5"/>
      <c r="W14" s="182"/>
      <c r="X14" s="181"/>
      <c r="Y14" s="181"/>
      <c r="Z14" s="181"/>
      <c r="AA14" s="192"/>
      <c r="AB14" s="213">
        <f>IF('ปร.4 (รวม)'!K81="","-",'ปร.4 (รวม)'!K81)</f>
        <v>0</v>
      </c>
      <c r="AC14" s="214"/>
      <c r="AD14" s="214"/>
      <c r="AE14" s="214"/>
      <c r="AF14" s="215"/>
      <c r="AG14" s="182"/>
      <c r="AH14" s="181"/>
      <c r="AI14" s="181"/>
      <c r="AJ14" s="181"/>
      <c r="AK14" s="181"/>
      <c r="AL14" s="192"/>
    </row>
    <row r="15" spans="1:38" ht="18" customHeight="1" x14ac:dyDescent="0.45">
      <c r="A15" s="182"/>
      <c r="B15" s="192"/>
      <c r="C15" s="55"/>
      <c r="D15" s="56"/>
      <c r="E15" s="56"/>
      <c r="F15" s="56"/>
      <c r="G15" s="154" t="s">
        <v>76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5"/>
      <c r="W15" s="182"/>
      <c r="X15" s="181"/>
      <c r="Y15" s="181"/>
      <c r="Z15" s="181"/>
      <c r="AA15" s="192"/>
      <c r="AB15" s="213">
        <f>IF('ปร.4 (รวม)'!K107="","-",'ปร.4 (รวม)'!K107)</f>
        <v>0</v>
      </c>
      <c r="AC15" s="214"/>
      <c r="AD15" s="214"/>
      <c r="AE15" s="214"/>
      <c r="AF15" s="215"/>
      <c r="AG15" s="182"/>
      <c r="AH15" s="181"/>
      <c r="AI15" s="181"/>
      <c r="AJ15" s="181"/>
      <c r="AK15" s="181"/>
      <c r="AL15" s="192"/>
    </row>
    <row r="16" spans="1:38" ht="18" customHeight="1" x14ac:dyDescent="0.45">
      <c r="A16" s="182"/>
      <c r="B16" s="192"/>
      <c r="C16" s="55"/>
      <c r="D16" s="56"/>
      <c r="E16" s="56"/>
      <c r="F16" s="56"/>
      <c r="G16" s="154" t="s">
        <v>75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5"/>
      <c r="W16" s="182"/>
      <c r="X16" s="181"/>
      <c r="Y16" s="181"/>
      <c r="Z16" s="181"/>
      <c r="AA16" s="192"/>
      <c r="AB16" s="213">
        <f>IF('ปร.4 (รวม)'!K112="","-",'ปร.4 (รวม)'!K112)</f>
        <v>0</v>
      </c>
      <c r="AC16" s="214"/>
      <c r="AD16" s="214"/>
      <c r="AE16" s="214"/>
      <c r="AF16" s="215"/>
      <c r="AG16" s="182"/>
      <c r="AH16" s="181"/>
      <c r="AI16" s="181"/>
      <c r="AJ16" s="181"/>
      <c r="AK16" s="181"/>
      <c r="AL16" s="192"/>
    </row>
    <row r="17" spans="1:41" ht="18" customHeight="1" x14ac:dyDescent="0.45">
      <c r="A17" s="182"/>
      <c r="B17" s="192"/>
      <c r="C17" s="55"/>
      <c r="D17" s="56"/>
      <c r="E17" s="56"/>
      <c r="F17" s="56"/>
      <c r="G17" s="154" t="s">
        <v>274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5"/>
      <c r="W17" s="182"/>
      <c r="X17" s="181"/>
      <c r="Y17" s="181"/>
      <c r="Z17" s="181"/>
      <c r="AA17" s="192"/>
      <c r="AB17" s="213">
        <f>IF('ปร.4 (รวม)'!K126="","-",'ปร.4 (รวม)'!K126)</f>
        <v>0</v>
      </c>
      <c r="AC17" s="214"/>
      <c r="AD17" s="214"/>
      <c r="AE17" s="214"/>
      <c r="AF17" s="215"/>
      <c r="AG17" s="182"/>
      <c r="AH17" s="181"/>
      <c r="AI17" s="181"/>
      <c r="AJ17" s="181"/>
      <c r="AK17" s="181"/>
      <c r="AL17" s="192"/>
    </row>
    <row r="18" spans="1:41" ht="18" customHeight="1" x14ac:dyDescent="0.45">
      <c r="A18" s="182"/>
      <c r="B18" s="192"/>
      <c r="C18" s="55"/>
      <c r="D18" s="56"/>
      <c r="E18" s="56"/>
      <c r="F18" s="56"/>
      <c r="G18" s="154" t="s">
        <v>276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5"/>
      <c r="W18" s="182"/>
      <c r="X18" s="181"/>
      <c r="Y18" s="181"/>
      <c r="Z18" s="181"/>
      <c r="AA18" s="192"/>
      <c r="AB18" s="213">
        <f>IF('ปร.4 (รวม)'!K154="","-",'ปร.4 (รวม)'!K154)</f>
        <v>0</v>
      </c>
      <c r="AC18" s="214"/>
      <c r="AD18" s="214"/>
      <c r="AE18" s="214"/>
      <c r="AF18" s="215"/>
      <c r="AG18" s="182"/>
      <c r="AH18" s="181"/>
      <c r="AI18" s="181"/>
      <c r="AJ18" s="181"/>
      <c r="AK18" s="181"/>
      <c r="AL18" s="192"/>
    </row>
    <row r="19" spans="1:41" ht="18" customHeight="1" x14ac:dyDescent="0.45">
      <c r="A19" s="182"/>
      <c r="B19" s="192"/>
      <c r="C19" s="55"/>
      <c r="D19" s="56"/>
      <c r="E19" s="56"/>
      <c r="F19" s="56"/>
      <c r="G19" s="154" t="s">
        <v>277</v>
      </c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5"/>
      <c r="W19" s="182"/>
      <c r="X19" s="181"/>
      <c r="Y19" s="181"/>
      <c r="Z19" s="181"/>
      <c r="AA19" s="192"/>
      <c r="AB19" s="213">
        <f>IF('ปร.4 (รวม)'!K162="","-",'ปร.4 (รวม)'!K162)</f>
        <v>0</v>
      </c>
      <c r="AC19" s="214"/>
      <c r="AD19" s="214"/>
      <c r="AE19" s="214"/>
      <c r="AF19" s="215"/>
      <c r="AG19" s="182"/>
      <c r="AH19" s="181"/>
      <c r="AI19" s="181"/>
      <c r="AJ19" s="181"/>
      <c r="AK19" s="181"/>
      <c r="AL19" s="192"/>
    </row>
    <row r="20" spans="1:41" ht="18" customHeight="1" x14ac:dyDescent="0.45">
      <c r="A20" s="182"/>
      <c r="B20" s="192"/>
      <c r="C20" s="55"/>
      <c r="D20" s="56"/>
      <c r="E20" s="154" t="s">
        <v>22</v>
      </c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5"/>
      <c r="W20" s="182"/>
      <c r="X20" s="181"/>
      <c r="Y20" s="181"/>
      <c r="Z20" s="181"/>
      <c r="AA20" s="192"/>
      <c r="AB20" s="213"/>
      <c r="AC20" s="214"/>
      <c r="AD20" s="214"/>
      <c r="AE20" s="214"/>
      <c r="AF20" s="215"/>
      <c r="AG20" s="182"/>
      <c r="AH20" s="181"/>
      <c r="AI20" s="181"/>
      <c r="AJ20" s="181"/>
      <c r="AK20" s="181"/>
      <c r="AL20" s="192"/>
    </row>
    <row r="21" spans="1:41" ht="18" customHeight="1" x14ac:dyDescent="0.45">
      <c r="A21" s="182"/>
      <c r="B21" s="192"/>
      <c r="C21" s="55"/>
      <c r="D21" s="56"/>
      <c r="E21" s="56"/>
      <c r="F21" s="56"/>
      <c r="G21" s="154" t="s">
        <v>23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5"/>
      <c r="W21" s="182"/>
      <c r="X21" s="181"/>
      <c r="Y21" s="181"/>
      <c r="Z21" s="181"/>
      <c r="AA21" s="192"/>
      <c r="AB21" s="213">
        <f>IF('ปร.4 (รวม)'!K189="","-",'ปร.4 (รวม)'!K189)</f>
        <v>0</v>
      </c>
      <c r="AC21" s="214"/>
      <c r="AD21" s="214"/>
      <c r="AE21" s="214"/>
      <c r="AF21" s="215"/>
      <c r="AG21" s="182"/>
      <c r="AH21" s="181"/>
      <c r="AI21" s="181"/>
      <c r="AJ21" s="181"/>
      <c r="AK21" s="181"/>
      <c r="AL21" s="192"/>
    </row>
    <row r="22" spans="1:41" ht="18" customHeight="1" x14ac:dyDescent="0.45">
      <c r="A22" s="182"/>
      <c r="B22" s="192"/>
      <c r="C22" s="55"/>
      <c r="D22" s="56"/>
      <c r="E22" s="154" t="s">
        <v>24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5"/>
      <c r="W22" s="182"/>
      <c r="X22" s="181"/>
      <c r="Y22" s="181"/>
      <c r="Z22" s="181"/>
      <c r="AA22" s="192"/>
      <c r="AB22" s="213"/>
      <c r="AC22" s="214"/>
      <c r="AD22" s="214"/>
      <c r="AE22" s="214"/>
      <c r="AF22" s="215"/>
      <c r="AG22" s="182"/>
      <c r="AH22" s="181"/>
      <c r="AI22" s="181"/>
      <c r="AJ22" s="181"/>
      <c r="AK22" s="181"/>
      <c r="AL22" s="192"/>
    </row>
    <row r="23" spans="1:41" ht="18" customHeight="1" x14ac:dyDescent="0.45">
      <c r="A23" s="182"/>
      <c r="B23" s="192"/>
      <c r="C23" s="55"/>
      <c r="D23" s="56"/>
      <c r="E23" s="56"/>
      <c r="F23" s="56"/>
      <c r="G23" s="154" t="s">
        <v>25</v>
      </c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5"/>
      <c r="W23" s="182"/>
      <c r="X23" s="181"/>
      <c r="Y23" s="181"/>
      <c r="Z23" s="181"/>
      <c r="AA23" s="192"/>
      <c r="AB23" s="213">
        <f>IF('ปร.4 (รวม)'!K205="","-",'ปร.4 (รวม)'!K205)</f>
        <v>0</v>
      </c>
      <c r="AC23" s="214"/>
      <c r="AD23" s="214"/>
      <c r="AE23" s="214"/>
      <c r="AF23" s="215"/>
      <c r="AG23" s="182"/>
      <c r="AH23" s="181"/>
      <c r="AI23" s="181"/>
      <c r="AJ23" s="181"/>
      <c r="AK23" s="181"/>
      <c r="AL23" s="192"/>
    </row>
    <row r="24" spans="1:41" ht="9.6" customHeight="1" x14ac:dyDescent="0.45">
      <c r="A24" s="182"/>
      <c r="B24" s="192"/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  <c r="W24" s="182"/>
      <c r="X24" s="181"/>
      <c r="Y24" s="181"/>
      <c r="Z24" s="181"/>
      <c r="AA24" s="192"/>
      <c r="AB24" s="226"/>
      <c r="AC24" s="227"/>
      <c r="AD24" s="227"/>
      <c r="AE24" s="227"/>
      <c r="AF24" s="228"/>
      <c r="AG24" s="182"/>
      <c r="AH24" s="181"/>
      <c r="AI24" s="181"/>
      <c r="AJ24" s="181"/>
      <c r="AK24" s="181"/>
      <c r="AL24" s="192"/>
    </row>
    <row r="25" spans="1:41" ht="18" customHeight="1" x14ac:dyDescent="0.45">
      <c r="A25" s="199"/>
      <c r="B25" s="200"/>
      <c r="C25" s="262" t="s">
        <v>156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4"/>
      <c r="W25" s="199"/>
      <c r="X25" s="193"/>
      <c r="Y25" s="193"/>
      <c r="Z25" s="193"/>
      <c r="AA25" s="200"/>
      <c r="AB25" s="259">
        <f>SUM(AB10:AF23)</f>
        <v>0</v>
      </c>
      <c r="AC25" s="260"/>
      <c r="AD25" s="260"/>
      <c r="AE25" s="260"/>
      <c r="AF25" s="261"/>
      <c r="AG25" s="199"/>
      <c r="AH25" s="193"/>
      <c r="AI25" s="193"/>
      <c r="AJ25" s="193"/>
      <c r="AK25" s="193"/>
      <c r="AL25" s="200"/>
      <c r="AM25" s="60"/>
      <c r="AO25" s="60" t="s">
        <v>159</v>
      </c>
    </row>
    <row r="26" spans="1:41" ht="18" customHeight="1" x14ac:dyDescent="0.45">
      <c r="A26" s="177"/>
      <c r="B26" s="216"/>
      <c r="C26" s="276" t="s">
        <v>27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277"/>
      <c r="W26" s="177"/>
      <c r="X26" s="178"/>
      <c r="Y26" s="178"/>
      <c r="Z26" s="178"/>
      <c r="AA26" s="216"/>
      <c r="AB26" s="177"/>
      <c r="AC26" s="178"/>
      <c r="AD26" s="178"/>
      <c r="AE26" s="178"/>
      <c r="AF26" s="216"/>
      <c r="AG26" s="177"/>
      <c r="AH26" s="178"/>
      <c r="AI26" s="178"/>
      <c r="AJ26" s="178"/>
      <c r="AK26" s="178"/>
      <c r="AL26" s="216"/>
    </row>
    <row r="27" spans="1:41" ht="18" customHeight="1" x14ac:dyDescent="0.45">
      <c r="A27" s="182"/>
      <c r="B27" s="192"/>
      <c r="C27" s="235" t="s">
        <v>20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8"/>
      <c r="W27" s="182"/>
      <c r="X27" s="181"/>
      <c r="Y27" s="181"/>
      <c r="Z27" s="181"/>
      <c r="AA27" s="192"/>
      <c r="AB27" s="182"/>
      <c r="AC27" s="181"/>
      <c r="AD27" s="181"/>
      <c r="AE27" s="181"/>
      <c r="AF27" s="192"/>
      <c r="AG27" s="182"/>
      <c r="AH27" s="181"/>
      <c r="AI27" s="181"/>
      <c r="AJ27" s="181"/>
      <c r="AK27" s="181"/>
      <c r="AL27" s="192"/>
    </row>
    <row r="28" spans="1:41" ht="18" customHeight="1" x14ac:dyDescent="0.45">
      <c r="A28" s="182"/>
      <c r="B28" s="192"/>
      <c r="C28" s="66"/>
      <c r="D28" s="58"/>
      <c r="E28" s="154" t="s">
        <v>28</v>
      </c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5"/>
      <c r="W28" s="182"/>
      <c r="X28" s="181"/>
      <c r="Y28" s="181"/>
      <c r="Z28" s="181"/>
      <c r="AA28" s="192"/>
      <c r="AB28" s="213">
        <v>0</v>
      </c>
      <c r="AC28" s="214"/>
      <c r="AD28" s="214"/>
      <c r="AE28" s="214"/>
      <c r="AF28" s="215"/>
      <c r="AG28" s="182"/>
      <c r="AH28" s="181"/>
      <c r="AI28" s="181"/>
      <c r="AJ28" s="181"/>
      <c r="AK28" s="181"/>
      <c r="AL28" s="192"/>
    </row>
    <row r="29" spans="1:41" ht="9.6" customHeight="1" x14ac:dyDescent="0.45">
      <c r="A29" s="182"/>
      <c r="B29" s="192"/>
      <c r="C29" s="66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9"/>
      <c r="W29" s="182"/>
      <c r="X29" s="181"/>
      <c r="Y29" s="181"/>
      <c r="Z29" s="181"/>
      <c r="AA29" s="192"/>
      <c r="AB29" s="213"/>
      <c r="AC29" s="214"/>
      <c r="AD29" s="214"/>
      <c r="AE29" s="214"/>
      <c r="AF29" s="215"/>
      <c r="AG29" s="182"/>
      <c r="AH29" s="181"/>
      <c r="AI29" s="181"/>
      <c r="AJ29" s="181"/>
      <c r="AK29" s="181"/>
      <c r="AL29" s="192"/>
    </row>
    <row r="30" spans="1:41" ht="18" customHeight="1" x14ac:dyDescent="0.45">
      <c r="A30" s="199"/>
      <c r="B30" s="200"/>
      <c r="C30" s="262" t="s">
        <v>29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4"/>
      <c r="W30" s="199"/>
      <c r="X30" s="193"/>
      <c r="Y30" s="193"/>
      <c r="Z30" s="193"/>
      <c r="AA30" s="200"/>
      <c r="AB30" s="229">
        <f>SUM(AB28:AF29)</f>
        <v>0</v>
      </c>
      <c r="AC30" s="230"/>
      <c r="AD30" s="230"/>
      <c r="AE30" s="230"/>
      <c r="AF30" s="231"/>
      <c r="AG30" s="199"/>
      <c r="AH30" s="193"/>
      <c r="AI30" s="193"/>
      <c r="AJ30" s="193"/>
      <c r="AK30" s="193"/>
      <c r="AL30" s="200"/>
    </row>
    <row r="31" spans="1:41" ht="18" customHeight="1" x14ac:dyDescent="0.45">
      <c r="A31" s="182"/>
      <c r="B31" s="192"/>
      <c r="C31" s="269" t="s">
        <v>32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270"/>
      <c r="W31" s="182"/>
      <c r="X31" s="181"/>
      <c r="Y31" s="181"/>
      <c r="Z31" s="181"/>
      <c r="AA31" s="192"/>
      <c r="AB31" s="213"/>
      <c r="AC31" s="214"/>
      <c r="AD31" s="214"/>
      <c r="AE31" s="214"/>
      <c r="AF31" s="215"/>
      <c r="AG31" s="182"/>
      <c r="AH31" s="181"/>
      <c r="AI31" s="181"/>
      <c r="AJ31" s="181"/>
      <c r="AK31" s="181"/>
      <c r="AL31" s="192"/>
    </row>
    <row r="32" spans="1:41" ht="18" customHeight="1" x14ac:dyDescent="0.45">
      <c r="A32" s="182"/>
      <c r="B32" s="192"/>
      <c r="C32" s="254" t="s">
        <v>20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5"/>
      <c r="W32" s="182"/>
      <c r="X32" s="181"/>
      <c r="Y32" s="181"/>
      <c r="Z32" s="181"/>
      <c r="AA32" s="192"/>
      <c r="AB32" s="213"/>
      <c r="AC32" s="214"/>
      <c r="AD32" s="214"/>
      <c r="AE32" s="214"/>
      <c r="AF32" s="215"/>
      <c r="AG32" s="182"/>
      <c r="AH32" s="181"/>
      <c r="AI32" s="181"/>
      <c r="AJ32" s="181"/>
      <c r="AK32" s="181"/>
      <c r="AL32" s="192"/>
    </row>
    <row r="33" spans="1:39" ht="18" customHeight="1" x14ac:dyDescent="0.45">
      <c r="A33" s="182"/>
      <c r="B33" s="192"/>
      <c r="C33" s="66"/>
      <c r="D33" s="58"/>
      <c r="E33" s="154" t="s">
        <v>31</v>
      </c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5"/>
      <c r="W33" s="182"/>
      <c r="X33" s="181"/>
      <c r="Y33" s="181"/>
      <c r="Z33" s="181"/>
      <c r="AA33" s="192"/>
      <c r="AB33" s="213">
        <v>0</v>
      </c>
      <c r="AC33" s="214"/>
      <c r="AD33" s="214"/>
      <c r="AE33" s="214"/>
      <c r="AF33" s="215"/>
      <c r="AG33" s="182"/>
      <c r="AH33" s="181"/>
      <c r="AI33" s="181"/>
      <c r="AJ33" s="181"/>
      <c r="AK33" s="181"/>
      <c r="AL33" s="192"/>
    </row>
    <row r="34" spans="1:39" ht="9.6" customHeight="1" x14ac:dyDescent="0.45">
      <c r="A34" s="182"/>
      <c r="B34" s="192"/>
      <c r="C34" s="66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9"/>
      <c r="W34" s="182"/>
      <c r="X34" s="181"/>
      <c r="Y34" s="181"/>
      <c r="Z34" s="181"/>
      <c r="AA34" s="192"/>
      <c r="AB34" s="213"/>
      <c r="AC34" s="214"/>
      <c r="AD34" s="214"/>
      <c r="AE34" s="214"/>
      <c r="AF34" s="215"/>
      <c r="AG34" s="182"/>
      <c r="AH34" s="181"/>
      <c r="AI34" s="181"/>
      <c r="AJ34" s="181"/>
      <c r="AK34" s="181"/>
      <c r="AL34" s="192"/>
    </row>
    <row r="35" spans="1:39" ht="18" customHeight="1" x14ac:dyDescent="0.45">
      <c r="A35" s="199"/>
      <c r="B35" s="200"/>
      <c r="C35" s="262" t="s">
        <v>30</v>
      </c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4"/>
      <c r="W35" s="199"/>
      <c r="X35" s="193"/>
      <c r="Y35" s="193"/>
      <c r="Z35" s="193"/>
      <c r="AA35" s="200"/>
      <c r="AB35" s="229">
        <f>SUM(AB33:AF34)</f>
        <v>0</v>
      </c>
      <c r="AC35" s="230"/>
      <c r="AD35" s="230"/>
      <c r="AE35" s="230"/>
      <c r="AF35" s="231"/>
      <c r="AG35" s="199"/>
      <c r="AH35" s="193"/>
      <c r="AI35" s="193"/>
      <c r="AJ35" s="193"/>
      <c r="AK35" s="193"/>
      <c r="AL35" s="200"/>
    </row>
    <row r="36" spans="1:39" ht="18" customHeight="1" x14ac:dyDescent="0.45">
      <c r="A36" s="199"/>
      <c r="B36" s="200"/>
      <c r="C36" s="170" t="s">
        <v>26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43"/>
      <c r="W36" s="199"/>
      <c r="X36" s="193"/>
      <c r="Y36" s="193"/>
      <c r="Z36" s="193"/>
      <c r="AA36" s="200"/>
      <c r="AB36" s="259">
        <f>SUM(AB25+AB30+AB35)</f>
        <v>0</v>
      </c>
      <c r="AC36" s="260"/>
      <c r="AD36" s="260"/>
      <c r="AE36" s="260"/>
      <c r="AF36" s="261"/>
      <c r="AG36" s="199"/>
      <c r="AH36" s="193"/>
      <c r="AI36" s="193"/>
      <c r="AJ36" s="193"/>
      <c r="AK36" s="193"/>
      <c r="AL36" s="200"/>
      <c r="AM36" s="60"/>
    </row>
    <row r="37" spans="1:39" ht="18" customHeight="1" x14ac:dyDescent="0.45">
      <c r="A37" s="290"/>
      <c r="B37" s="290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0"/>
      <c r="X37" s="290"/>
      <c r="Y37" s="290"/>
      <c r="Z37" s="290"/>
      <c r="AA37" s="290"/>
      <c r="AB37" s="292"/>
      <c r="AC37" s="292"/>
      <c r="AD37" s="292"/>
      <c r="AE37" s="292"/>
      <c r="AF37" s="292"/>
      <c r="AG37" s="290"/>
      <c r="AH37" s="290"/>
      <c r="AI37" s="290"/>
      <c r="AJ37" s="290"/>
      <c r="AK37" s="290"/>
      <c r="AL37" s="290"/>
      <c r="AM37" s="60"/>
    </row>
    <row r="38" spans="1:39" ht="18" customHeight="1" x14ac:dyDescent="0.45">
      <c r="A38" s="290"/>
      <c r="B38" s="290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0"/>
      <c r="X38" s="290"/>
      <c r="Y38" s="290"/>
      <c r="Z38" s="290"/>
      <c r="AA38" s="290"/>
      <c r="AB38" s="292"/>
      <c r="AC38" s="292"/>
      <c r="AD38" s="292"/>
      <c r="AE38" s="292"/>
      <c r="AF38" s="292"/>
      <c r="AG38" s="290"/>
      <c r="AH38" s="290"/>
      <c r="AI38" s="290"/>
      <c r="AJ38" s="290"/>
      <c r="AK38" s="290"/>
      <c r="AL38" s="290"/>
      <c r="AM38" s="60"/>
    </row>
    <row r="39" spans="1:39" ht="18" customHeight="1" x14ac:dyDescent="0.45">
      <c r="A39" s="290"/>
      <c r="B39" s="290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0"/>
      <c r="X39" s="290"/>
      <c r="Y39" s="290"/>
      <c r="Z39" s="290"/>
      <c r="AA39" s="290"/>
      <c r="AB39" s="292"/>
      <c r="AC39" s="292"/>
      <c r="AD39" s="292"/>
      <c r="AE39" s="292"/>
      <c r="AF39" s="292"/>
      <c r="AG39" s="290"/>
      <c r="AH39" s="290"/>
      <c r="AI39" s="290"/>
      <c r="AJ39" s="290"/>
      <c r="AK39" s="290"/>
      <c r="AL39" s="290"/>
      <c r="AM39" s="60"/>
    </row>
    <row r="40" spans="1:39" ht="18" customHeight="1" x14ac:dyDescent="0.45">
      <c r="A40" s="290"/>
      <c r="B40" s="290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0"/>
      <c r="X40" s="290"/>
      <c r="Y40" s="290"/>
      <c r="Z40" s="290"/>
      <c r="AA40" s="290"/>
      <c r="AB40" s="292"/>
      <c r="AC40" s="292"/>
      <c r="AD40" s="292"/>
      <c r="AE40" s="292"/>
      <c r="AF40" s="292"/>
      <c r="AG40" s="290"/>
      <c r="AH40" s="290"/>
      <c r="AI40" s="290"/>
      <c r="AJ40" s="290"/>
      <c r="AK40" s="290"/>
      <c r="AL40" s="290"/>
      <c r="AM40" s="60"/>
    </row>
    <row r="41" spans="1:39" ht="18" customHeight="1" x14ac:dyDescent="0.45">
      <c r="A41" s="290"/>
      <c r="B41" s="290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0"/>
      <c r="X41" s="290"/>
      <c r="Y41" s="290"/>
      <c r="Z41" s="290"/>
      <c r="AA41" s="290"/>
      <c r="AB41" s="292"/>
      <c r="AC41" s="292"/>
      <c r="AD41" s="292"/>
      <c r="AE41" s="292"/>
      <c r="AF41" s="292"/>
      <c r="AG41" s="290"/>
      <c r="AH41" s="290"/>
      <c r="AI41" s="290"/>
      <c r="AJ41" s="290"/>
      <c r="AK41" s="290"/>
      <c r="AL41" s="290"/>
      <c r="AM41" s="60"/>
    </row>
    <row r="42" spans="1:39" ht="18" customHeight="1" x14ac:dyDescent="0.45">
      <c r="A42" s="290"/>
      <c r="B42" s="290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0"/>
      <c r="X42" s="290"/>
      <c r="Y42" s="290"/>
      <c r="Z42" s="290"/>
      <c r="AA42" s="290"/>
      <c r="AB42" s="292"/>
      <c r="AC42" s="292"/>
      <c r="AD42" s="292"/>
      <c r="AE42" s="292"/>
      <c r="AF42" s="292"/>
      <c r="AG42" s="290"/>
      <c r="AH42" s="290"/>
      <c r="AI42" s="290"/>
      <c r="AJ42" s="290"/>
      <c r="AK42" s="290"/>
      <c r="AL42" s="290"/>
      <c r="AM42" s="60"/>
    </row>
    <row r="43" spans="1:39" ht="18" customHeight="1" x14ac:dyDescent="0.45">
      <c r="A43" s="290"/>
      <c r="B43" s="290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0"/>
      <c r="X43" s="290"/>
      <c r="Y43" s="290"/>
      <c r="Z43" s="290"/>
      <c r="AA43" s="290"/>
      <c r="AB43" s="292"/>
      <c r="AC43" s="292"/>
      <c r="AD43" s="292"/>
      <c r="AE43" s="292"/>
      <c r="AF43" s="292"/>
      <c r="AG43" s="290"/>
      <c r="AH43" s="290"/>
      <c r="AI43" s="290"/>
      <c r="AJ43" s="290"/>
      <c r="AK43" s="290"/>
      <c r="AL43" s="290"/>
      <c r="AM43" s="60"/>
    </row>
    <row r="44" spans="1:39" ht="18" customHeight="1" x14ac:dyDescent="0.45">
      <c r="A44" s="290"/>
      <c r="B44" s="290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0"/>
      <c r="X44" s="290"/>
      <c r="Y44" s="290"/>
      <c r="Z44" s="290"/>
      <c r="AA44" s="290"/>
      <c r="AB44" s="292"/>
      <c r="AC44" s="292"/>
      <c r="AD44" s="292"/>
      <c r="AE44" s="292"/>
      <c r="AF44" s="292"/>
      <c r="AG44" s="290"/>
      <c r="AH44" s="290"/>
      <c r="AI44" s="290"/>
      <c r="AJ44" s="290"/>
      <c r="AK44" s="290"/>
      <c r="AL44" s="290"/>
      <c r="AM44" s="60"/>
    </row>
    <row r="45" spans="1:39" ht="18" customHeight="1" x14ac:dyDescent="0.45">
      <c r="A45" s="290"/>
      <c r="B45" s="290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0"/>
      <c r="X45" s="290"/>
      <c r="Y45" s="290"/>
      <c r="Z45" s="290"/>
      <c r="AA45" s="290"/>
      <c r="AB45" s="292"/>
      <c r="AC45" s="292"/>
      <c r="AD45" s="292"/>
      <c r="AE45" s="292"/>
      <c r="AF45" s="292"/>
      <c r="AG45" s="290"/>
      <c r="AH45" s="290"/>
      <c r="AI45" s="290"/>
      <c r="AJ45" s="290"/>
      <c r="AK45" s="290"/>
      <c r="AL45" s="290"/>
      <c r="AM45" s="60"/>
    </row>
    <row r="46" spans="1:39" ht="18" customHeight="1" x14ac:dyDescent="0.45">
      <c r="A46" s="290"/>
      <c r="B46" s="290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0"/>
      <c r="X46" s="290"/>
      <c r="Y46" s="290"/>
      <c r="Z46" s="290"/>
      <c r="AA46" s="290"/>
      <c r="AB46" s="292"/>
      <c r="AC46" s="292"/>
      <c r="AD46" s="292"/>
      <c r="AE46" s="292"/>
      <c r="AF46" s="292"/>
      <c r="AG46" s="290"/>
      <c r="AH46" s="290"/>
      <c r="AI46" s="290"/>
      <c r="AJ46" s="290"/>
      <c r="AK46" s="290"/>
      <c r="AL46" s="290"/>
      <c r="AM46" s="60"/>
    </row>
    <row r="47" spans="1:39" ht="19.5" x14ac:dyDescent="0.4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39" ht="19.5" x14ac:dyDescent="0.4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</row>
    <row r="49" spans="1:38" ht="18" customHeight="1" x14ac:dyDescent="0.45">
      <c r="A49" s="137" t="s">
        <v>0</v>
      </c>
      <c r="B49" s="139"/>
      <c r="C49" s="137" t="s">
        <v>12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9"/>
      <c r="W49" s="271" t="s">
        <v>13</v>
      </c>
      <c r="X49" s="272"/>
      <c r="Y49" s="272"/>
      <c r="Z49" s="272"/>
      <c r="AA49" s="272"/>
      <c r="AB49" s="273"/>
      <c r="AC49" s="273"/>
      <c r="AD49" s="273"/>
      <c r="AE49" s="273"/>
      <c r="AF49" s="274"/>
      <c r="AG49" s="137" t="s">
        <v>14</v>
      </c>
      <c r="AH49" s="138"/>
      <c r="AI49" s="138"/>
      <c r="AJ49" s="138"/>
      <c r="AK49" s="138"/>
      <c r="AL49" s="139"/>
    </row>
    <row r="50" spans="1:38" ht="18" customHeight="1" x14ac:dyDescent="0.45">
      <c r="A50" s="112"/>
      <c r="B50" s="114"/>
      <c r="C50" s="112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4"/>
      <c r="W50" s="271" t="s">
        <v>15</v>
      </c>
      <c r="X50" s="272"/>
      <c r="Y50" s="272"/>
      <c r="Z50" s="272"/>
      <c r="AA50" s="275"/>
      <c r="AB50" s="271" t="s">
        <v>16</v>
      </c>
      <c r="AC50" s="272"/>
      <c r="AD50" s="272"/>
      <c r="AE50" s="272"/>
      <c r="AF50" s="275"/>
      <c r="AG50" s="112"/>
      <c r="AH50" s="113"/>
      <c r="AI50" s="113"/>
      <c r="AJ50" s="113"/>
      <c r="AK50" s="113"/>
      <c r="AL50" s="114"/>
    </row>
    <row r="51" spans="1:38" ht="18" customHeight="1" x14ac:dyDescent="0.45">
      <c r="A51" s="182"/>
      <c r="B51" s="192"/>
      <c r="C51" s="269" t="s">
        <v>138</v>
      </c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270"/>
      <c r="W51" s="182"/>
      <c r="X51" s="181"/>
      <c r="Y51" s="181"/>
      <c r="Z51" s="181"/>
      <c r="AA51" s="192"/>
      <c r="AB51" s="213"/>
      <c r="AC51" s="214"/>
      <c r="AD51" s="214"/>
      <c r="AE51" s="214"/>
      <c r="AF51" s="215"/>
      <c r="AG51" s="182"/>
      <c r="AH51" s="181"/>
      <c r="AI51" s="181"/>
      <c r="AJ51" s="181"/>
      <c r="AK51" s="181"/>
      <c r="AL51" s="192"/>
    </row>
    <row r="52" spans="1:38" ht="18" customHeight="1" x14ac:dyDescent="0.45">
      <c r="A52" s="182"/>
      <c r="B52" s="192"/>
      <c r="C52" s="254" t="s">
        <v>157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5"/>
      <c r="W52" s="182"/>
      <c r="X52" s="181"/>
      <c r="Y52" s="181"/>
      <c r="Z52" s="181"/>
      <c r="AA52" s="192"/>
      <c r="AB52" s="213"/>
      <c r="AC52" s="214"/>
      <c r="AD52" s="214"/>
      <c r="AE52" s="214"/>
      <c r="AF52" s="215"/>
      <c r="AG52" s="182"/>
      <c r="AH52" s="181"/>
      <c r="AI52" s="181"/>
      <c r="AJ52" s="181"/>
      <c r="AK52" s="181"/>
      <c r="AL52" s="192"/>
    </row>
    <row r="53" spans="1:38" ht="18" customHeight="1" x14ac:dyDescent="0.45">
      <c r="A53" s="182"/>
      <c r="B53" s="192"/>
      <c r="C53" s="66"/>
      <c r="D53" s="58"/>
      <c r="E53" s="154" t="s">
        <v>34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5"/>
      <c r="W53" s="182"/>
      <c r="X53" s="181"/>
      <c r="Y53" s="181"/>
      <c r="Z53" s="181"/>
      <c r="AA53" s="192"/>
      <c r="AB53" s="213">
        <f>IF('ปร.4 (รวม)'!K214="","-",'ปร.4 (รวม)'!K214)</f>
        <v>0</v>
      </c>
      <c r="AC53" s="214"/>
      <c r="AD53" s="214"/>
      <c r="AE53" s="214"/>
      <c r="AF53" s="215"/>
      <c r="AG53" s="182"/>
      <c r="AH53" s="181"/>
      <c r="AI53" s="181"/>
      <c r="AJ53" s="181"/>
      <c r="AK53" s="181"/>
      <c r="AL53" s="192"/>
    </row>
    <row r="54" spans="1:38" ht="18" customHeight="1" x14ac:dyDescent="0.45">
      <c r="A54" s="182"/>
      <c r="B54" s="192"/>
      <c r="C54" s="66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9"/>
      <c r="W54" s="182"/>
      <c r="X54" s="181"/>
      <c r="Y54" s="181"/>
      <c r="Z54" s="181"/>
      <c r="AA54" s="192"/>
      <c r="AB54" s="213"/>
      <c r="AC54" s="214"/>
      <c r="AD54" s="214"/>
      <c r="AE54" s="214"/>
      <c r="AF54" s="215"/>
      <c r="AG54" s="182"/>
      <c r="AH54" s="181"/>
      <c r="AI54" s="181"/>
      <c r="AJ54" s="181"/>
      <c r="AK54" s="181"/>
      <c r="AL54" s="192"/>
    </row>
    <row r="55" spans="1:38" ht="18" customHeight="1" x14ac:dyDescent="0.45">
      <c r="A55" s="182"/>
      <c r="B55" s="192"/>
      <c r="C55" s="66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9"/>
      <c r="W55" s="182"/>
      <c r="X55" s="181"/>
      <c r="Y55" s="181"/>
      <c r="Z55" s="181"/>
      <c r="AA55" s="192"/>
      <c r="AB55" s="213"/>
      <c r="AC55" s="214"/>
      <c r="AD55" s="214"/>
      <c r="AE55" s="214"/>
      <c r="AF55" s="215"/>
      <c r="AG55" s="182"/>
      <c r="AH55" s="181"/>
      <c r="AI55" s="181"/>
      <c r="AJ55" s="181"/>
      <c r="AK55" s="181"/>
      <c r="AL55" s="192"/>
    </row>
    <row r="56" spans="1:38" ht="18" customHeight="1" x14ac:dyDescent="0.45">
      <c r="A56" s="199"/>
      <c r="B56" s="200"/>
      <c r="C56" s="170" t="s">
        <v>155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43"/>
      <c r="W56" s="199"/>
      <c r="X56" s="193"/>
      <c r="Y56" s="193"/>
      <c r="Z56" s="193"/>
      <c r="AA56" s="200"/>
      <c r="AB56" s="229">
        <f>SUM(AB53:AF55)</f>
        <v>0</v>
      </c>
      <c r="AC56" s="230"/>
      <c r="AD56" s="230"/>
      <c r="AE56" s="230"/>
      <c r="AF56" s="231"/>
      <c r="AG56" s="199"/>
      <c r="AH56" s="193"/>
      <c r="AI56" s="193"/>
      <c r="AJ56" s="193"/>
      <c r="AK56" s="193"/>
      <c r="AL56" s="200"/>
    </row>
    <row r="57" spans="1:38" ht="18" customHeight="1" x14ac:dyDescent="0.45">
      <c r="A57" s="182"/>
      <c r="B57" s="192"/>
      <c r="C57" s="269" t="s">
        <v>158</v>
      </c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270"/>
      <c r="W57" s="182"/>
      <c r="X57" s="181"/>
      <c r="Y57" s="181"/>
      <c r="Z57" s="181"/>
      <c r="AA57" s="192"/>
      <c r="AB57" s="213"/>
      <c r="AC57" s="214"/>
      <c r="AD57" s="214"/>
      <c r="AE57" s="214"/>
      <c r="AF57" s="215"/>
      <c r="AG57" s="182"/>
      <c r="AH57" s="181"/>
      <c r="AI57" s="181"/>
      <c r="AJ57" s="181"/>
      <c r="AK57" s="181"/>
      <c r="AL57" s="192"/>
    </row>
    <row r="58" spans="1:38" ht="18" customHeight="1" x14ac:dyDescent="0.45">
      <c r="A58" s="182"/>
      <c r="B58" s="192"/>
      <c r="C58" s="254" t="s">
        <v>36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5"/>
      <c r="W58" s="182"/>
      <c r="X58" s="181"/>
      <c r="Y58" s="181"/>
      <c r="Z58" s="181"/>
      <c r="AA58" s="192"/>
      <c r="AB58" s="213"/>
      <c r="AC58" s="214"/>
      <c r="AD58" s="214"/>
      <c r="AE58" s="214"/>
      <c r="AF58" s="215"/>
      <c r="AG58" s="182"/>
      <c r="AH58" s="181"/>
      <c r="AI58" s="181"/>
      <c r="AJ58" s="181"/>
      <c r="AK58" s="181"/>
      <c r="AL58" s="192"/>
    </row>
    <row r="59" spans="1:38" ht="18" customHeight="1" x14ac:dyDescent="0.45">
      <c r="A59" s="182"/>
      <c r="B59" s="192"/>
      <c r="C59" s="66"/>
      <c r="D59" s="58"/>
      <c r="E59" s="154" t="s">
        <v>37</v>
      </c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5"/>
      <c r="W59" s="182"/>
      <c r="X59" s="181"/>
      <c r="Y59" s="181"/>
      <c r="Z59" s="181"/>
      <c r="AA59" s="192"/>
      <c r="AB59" s="213">
        <v>0</v>
      </c>
      <c r="AC59" s="214"/>
      <c r="AD59" s="214"/>
      <c r="AE59" s="214"/>
      <c r="AF59" s="215"/>
      <c r="AG59" s="182"/>
      <c r="AH59" s="181"/>
      <c r="AI59" s="181"/>
      <c r="AJ59" s="181"/>
      <c r="AK59" s="181"/>
      <c r="AL59" s="192"/>
    </row>
    <row r="60" spans="1:38" ht="18" customHeight="1" x14ac:dyDescent="0.45">
      <c r="A60" s="182"/>
      <c r="B60" s="192"/>
      <c r="C60" s="66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9"/>
      <c r="W60" s="182"/>
      <c r="X60" s="181"/>
      <c r="Y60" s="181"/>
      <c r="Z60" s="181"/>
      <c r="AA60" s="192"/>
      <c r="AB60" s="213"/>
      <c r="AC60" s="214"/>
      <c r="AD60" s="214"/>
      <c r="AE60" s="214"/>
      <c r="AF60" s="215"/>
      <c r="AG60" s="182"/>
      <c r="AH60" s="181"/>
      <c r="AI60" s="181"/>
      <c r="AJ60" s="181"/>
      <c r="AK60" s="181"/>
      <c r="AL60" s="192"/>
    </row>
    <row r="61" spans="1:38" ht="18" customHeight="1" x14ac:dyDescent="0.45">
      <c r="A61" s="182"/>
      <c r="B61" s="192"/>
      <c r="C61" s="66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9"/>
      <c r="W61" s="182"/>
      <c r="X61" s="181"/>
      <c r="Y61" s="181"/>
      <c r="Z61" s="181"/>
      <c r="AA61" s="192"/>
      <c r="AB61" s="213"/>
      <c r="AC61" s="214"/>
      <c r="AD61" s="214"/>
      <c r="AE61" s="214"/>
      <c r="AF61" s="215"/>
      <c r="AG61" s="182"/>
      <c r="AH61" s="181"/>
      <c r="AI61" s="181"/>
      <c r="AJ61" s="181"/>
      <c r="AK61" s="181"/>
      <c r="AL61" s="192"/>
    </row>
    <row r="62" spans="1:38" ht="18" customHeight="1" x14ac:dyDescent="0.45">
      <c r="A62" s="182"/>
      <c r="B62" s="192"/>
      <c r="C62" s="66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9"/>
      <c r="W62" s="182"/>
      <c r="X62" s="181"/>
      <c r="Y62" s="181"/>
      <c r="Z62" s="181"/>
      <c r="AA62" s="192"/>
      <c r="AB62" s="213"/>
      <c r="AC62" s="214"/>
      <c r="AD62" s="214"/>
      <c r="AE62" s="214"/>
      <c r="AF62" s="215"/>
      <c r="AG62" s="182"/>
      <c r="AH62" s="181"/>
      <c r="AI62" s="181"/>
      <c r="AJ62" s="181"/>
      <c r="AK62" s="181"/>
      <c r="AL62" s="192"/>
    </row>
    <row r="63" spans="1:38" ht="18" customHeight="1" x14ac:dyDescent="0.45">
      <c r="A63" s="267"/>
      <c r="B63" s="267"/>
      <c r="C63" s="266" t="s">
        <v>38</v>
      </c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  <c r="V63" s="266"/>
      <c r="W63" s="267"/>
      <c r="X63" s="267"/>
      <c r="Y63" s="267"/>
      <c r="Z63" s="267"/>
      <c r="AA63" s="267"/>
      <c r="AB63" s="268">
        <f>SUM(AB59:AF62)</f>
        <v>0</v>
      </c>
      <c r="AC63" s="268"/>
      <c r="AD63" s="268"/>
      <c r="AE63" s="268"/>
      <c r="AF63" s="268"/>
      <c r="AG63" s="267"/>
      <c r="AH63" s="267"/>
      <c r="AI63" s="267"/>
      <c r="AJ63" s="267"/>
      <c r="AK63" s="267"/>
      <c r="AL63" s="267"/>
    </row>
    <row r="64" spans="1:38" ht="18" customHeight="1" x14ac:dyDescent="0.45">
      <c r="A64" s="181"/>
      <c r="B64" s="181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181"/>
      <c r="X64" s="181"/>
      <c r="Y64" s="181"/>
      <c r="Z64" s="181"/>
      <c r="AA64" s="181"/>
      <c r="AB64" s="227"/>
      <c r="AC64" s="227"/>
      <c r="AD64" s="227"/>
      <c r="AE64" s="227"/>
      <c r="AF64" s="227"/>
      <c r="AG64" s="181"/>
      <c r="AH64" s="181"/>
      <c r="AI64" s="181"/>
      <c r="AJ64" s="181"/>
      <c r="AK64" s="181"/>
      <c r="AL64" s="181"/>
    </row>
    <row r="65" spans="1:36" ht="18" customHeight="1" x14ac:dyDescent="0.4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61"/>
      <c r="N65" s="53"/>
      <c r="O65" s="61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1:36" ht="19.5" x14ac:dyDescent="0.4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1:36" ht="19.5" x14ac:dyDescent="0.4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</row>
    <row r="68" spans="1:36" ht="19.5" x14ac:dyDescent="0.4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1:36" ht="19.5" x14ac:dyDescent="0.4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</row>
    <row r="70" spans="1:36" ht="19.5" x14ac:dyDescent="0.45">
      <c r="A70" s="53"/>
      <c r="B70" s="53"/>
      <c r="C70" s="53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</row>
    <row r="71" spans="1:36" ht="19.5" x14ac:dyDescent="0.45">
      <c r="A71" s="53"/>
      <c r="B71" s="53"/>
      <c r="C71" s="53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53"/>
      <c r="Q71" s="53"/>
      <c r="R71" s="53"/>
      <c r="S71" s="53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53"/>
      <c r="AE71" s="53"/>
      <c r="AF71" s="53"/>
      <c r="AG71" s="53"/>
      <c r="AH71" s="53"/>
      <c r="AI71" s="53"/>
    </row>
  </sheetData>
  <mergeCells count="238">
    <mergeCell ref="D71:O71"/>
    <mergeCell ref="T71:AC71"/>
    <mergeCell ref="W4:AF4"/>
    <mergeCell ref="E9:V9"/>
    <mergeCell ref="W9:AA9"/>
    <mergeCell ref="AB9:AF9"/>
    <mergeCell ref="A1:AL1"/>
    <mergeCell ref="A2:E2"/>
    <mergeCell ref="A3:E3"/>
    <mergeCell ref="A8:B8"/>
    <mergeCell ref="AB6:AF6"/>
    <mergeCell ref="W7:AA7"/>
    <mergeCell ref="AB7:AF7"/>
    <mergeCell ref="AG7:AL7"/>
    <mergeCell ref="W5:AA5"/>
    <mergeCell ref="AB5:AF5"/>
    <mergeCell ref="C6:V6"/>
    <mergeCell ref="AG6:AL6"/>
    <mergeCell ref="AB8:AF8"/>
    <mergeCell ref="AG8:AL8"/>
    <mergeCell ref="A7:B7"/>
    <mergeCell ref="C7:V7"/>
    <mergeCell ref="A6:B6"/>
    <mergeCell ref="AG11:AL11"/>
    <mergeCell ref="G11:V11"/>
    <mergeCell ref="AB10:AF10"/>
    <mergeCell ref="G12:V12"/>
    <mergeCell ref="G10:V10"/>
    <mergeCell ref="A9:B9"/>
    <mergeCell ref="A10:B10"/>
    <mergeCell ref="W10:AA10"/>
    <mergeCell ref="D70:O70"/>
    <mergeCell ref="A17:B17"/>
    <mergeCell ref="W17:AA17"/>
    <mergeCell ref="AB17:AF17"/>
    <mergeCell ref="AG17:AL17"/>
    <mergeCell ref="G17:V17"/>
    <mergeCell ref="AG14:AL14"/>
    <mergeCell ref="A15:B15"/>
    <mergeCell ref="W15:AA15"/>
    <mergeCell ref="AB15:AF15"/>
    <mergeCell ref="AG15:AL15"/>
    <mergeCell ref="A16:B16"/>
    <mergeCell ref="W16:AA16"/>
    <mergeCell ref="AB16:AF16"/>
    <mergeCell ref="A14:B14"/>
    <mergeCell ref="W14:AA14"/>
    <mergeCell ref="AB14:AF14"/>
    <mergeCell ref="G14:V14"/>
    <mergeCell ref="G15:V15"/>
    <mergeCell ref="G16:V16"/>
    <mergeCell ref="AG16:AL16"/>
    <mergeCell ref="AG18:AL18"/>
    <mergeCell ref="A19:B19"/>
    <mergeCell ref="W19:AA19"/>
    <mergeCell ref="AB19:AF19"/>
    <mergeCell ref="AG19:AL19"/>
    <mergeCell ref="G18:V18"/>
    <mergeCell ref="G19:V19"/>
    <mergeCell ref="A18:B18"/>
    <mergeCell ref="W18:AA18"/>
    <mergeCell ref="AB18:AF18"/>
    <mergeCell ref="AG21:AL21"/>
    <mergeCell ref="G21:V21"/>
    <mergeCell ref="A21:B21"/>
    <mergeCell ref="W21:AA21"/>
    <mergeCell ref="AB21:AF21"/>
    <mergeCell ref="A20:B20"/>
    <mergeCell ref="W20:AA20"/>
    <mergeCell ref="AB20:AF20"/>
    <mergeCell ref="AG20:AL20"/>
    <mergeCell ref="E20:V20"/>
    <mergeCell ref="E22:V22"/>
    <mergeCell ref="G23:V23"/>
    <mergeCell ref="A24:B24"/>
    <mergeCell ref="W24:AA24"/>
    <mergeCell ref="AB24:AF24"/>
    <mergeCell ref="AG24:AL24"/>
    <mergeCell ref="A25:B25"/>
    <mergeCell ref="C25:V25"/>
    <mergeCell ref="W25:AA25"/>
    <mergeCell ref="AB25:AF25"/>
    <mergeCell ref="AG25:AL25"/>
    <mergeCell ref="A22:B22"/>
    <mergeCell ref="W22:AA22"/>
    <mergeCell ref="AB22:AF22"/>
    <mergeCell ref="AG22:AL22"/>
    <mergeCell ref="A23:B23"/>
    <mergeCell ref="W23:AA23"/>
    <mergeCell ref="AB23:AF23"/>
    <mergeCell ref="AG23:AL23"/>
    <mergeCell ref="A28:B28"/>
    <mergeCell ref="W28:AA28"/>
    <mergeCell ref="AB28:AF28"/>
    <mergeCell ref="AG28:AL28"/>
    <mergeCell ref="E28:V28"/>
    <mergeCell ref="A26:B26"/>
    <mergeCell ref="C26:V26"/>
    <mergeCell ref="W26:AA26"/>
    <mergeCell ref="AB26:AF26"/>
    <mergeCell ref="AG26:AL26"/>
    <mergeCell ref="A27:B27"/>
    <mergeCell ref="C27:V27"/>
    <mergeCell ref="W27:AA27"/>
    <mergeCell ref="AB27:AF27"/>
    <mergeCell ref="AG27:AL27"/>
    <mergeCell ref="A31:B31"/>
    <mergeCell ref="W31:AA31"/>
    <mergeCell ref="AB31:AF31"/>
    <mergeCell ref="AG31:AL31"/>
    <mergeCell ref="A32:B32"/>
    <mergeCell ref="W32:AA32"/>
    <mergeCell ref="AB32:AF32"/>
    <mergeCell ref="AG32:AL32"/>
    <mergeCell ref="A29:B29"/>
    <mergeCell ref="W29:AA29"/>
    <mergeCell ref="AB29:AF29"/>
    <mergeCell ref="AG29:AL29"/>
    <mergeCell ref="A30:B30"/>
    <mergeCell ref="W30:AA30"/>
    <mergeCell ref="AB30:AF30"/>
    <mergeCell ref="AG30:AL30"/>
    <mergeCell ref="C30:V30"/>
    <mergeCell ref="C31:V31"/>
    <mergeCell ref="C32:V32"/>
    <mergeCell ref="A51:B51"/>
    <mergeCell ref="W51:AA51"/>
    <mergeCell ref="AB51:AF51"/>
    <mergeCell ref="AG51:AL51"/>
    <mergeCell ref="A34:B34"/>
    <mergeCell ref="W34:AA34"/>
    <mergeCell ref="AB34:AF34"/>
    <mergeCell ref="AG34:AL34"/>
    <mergeCell ref="A35:B35"/>
    <mergeCell ref="W35:AA35"/>
    <mergeCell ref="AB35:AF35"/>
    <mergeCell ref="AG35:AL35"/>
    <mergeCell ref="C35:V35"/>
    <mergeCell ref="C36:V36"/>
    <mergeCell ref="C51:V51"/>
    <mergeCell ref="A49:B50"/>
    <mergeCell ref="C49:V50"/>
    <mergeCell ref="W49:AF49"/>
    <mergeCell ref="AG49:AL50"/>
    <mergeCell ref="W50:AA50"/>
    <mergeCell ref="AB50:AF50"/>
    <mergeCell ref="A54:B54"/>
    <mergeCell ref="W54:AA54"/>
    <mergeCell ref="AB54:AF54"/>
    <mergeCell ref="AG54:AL54"/>
    <mergeCell ref="A55:B55"/>
    <mergeCell ref="W55:AA55"/>
    <mergeCell ref="AB55:AF55"/>
    <mergeCell ref="AG55:AL55"/>
    <mergeCell ref="A52:B52"/>
    <mergeCell ref="W52:AA52"/>
    <mergeCell ref="AB52:AF52"/>
    <mergeCell ref="AG52:AL52"/>
    <mergeCell ref="A53:B53"/>
    <mergeCell ref="W53:AA53"/>
    <mergeCell ref="AB53:AF53"/>
    <mergeCell ref="AG53:AL53"/>
    <mergeCell ref="C52:V52"/>
    <mergeCell ref="E53:V53"/>
    <mergeCell ref="A56:B56"/>
    <mergeCell ref="W56:AA56"/>
    <mergeCell ref="AB56:AF56"/>
    <mergeCell ref="AG56:AL56"/>
    <mergeCell ref="A57:B57"/>
    <mergeCell ref="W57:AA57"/>
    <mergeCell ref="AB57:AF57"/>
    <mergeCell ref="AG57:AL57"/>
    <mergeCell ref="C57:V57"/>
    <mergeCell ref="C56:V56"/>
    <mergeCell ref="A60:B60"/>
    <mergeCell ref="W60:AA60"/>
    <mergeCell ref="AB60:AF60"/>
    <mergeCell ref="AG60:AL60"/>
    <mergeCell ref="A61:B61"/>
    <mergeCell ref="W61:AA61"/>
    <mergeCell ref="AB61:AF61"/>
    <mergeCell ref="AG61:AL61"/>
    <mergeCell ref="A58:B58"/>
    <mergeCell ref="W58:AA58"/>
    <mergeCell ref="AB58:AF58"/>
    <mergeCell ref="AG58:AL58"/>
    <mergeCell ref="A59:B59"/>
    <mergeCell ref="W59:AA59"/>
    <mergeCell ref="AB59:AF59"/>
    <mergeCell ref="AG59:AL59"/>
    <mergeCell ref="C58:V58"/>
    <mergeCell ref="E59:V59"/>
    <mergeCell ref="A64:B64"/>
    <mergeCell ref="W64:AA64"/>
    <mergeCell ref="AB64:AF64"/>
    <mergeCell ref="AG64:AL64"/>
    <mergeCell ref="A62:B62"/>
    <mergeCell ref="W62:AA62"/>
    <mergeCell ref="AB62:AF62"/>
    <mergeCell ref="C63:V63"/>
    <mergeCell ref="AG62:AL62"/>
    <mergeCell ref="A63:B63"/>
    <mergeCell ref="W63:AA63"/>
    <mergeCell ref="AB63:AF63"/>
    <mergeCell ref="AG63:AL63"/>
    <mergeCell ref="AB2:AF2"/>
    <mergeCell ref="AB3:AF3"/>
    <mergeCell ref="AG2:AL2"/>
    <mergeCell ref="AG3:AL3"/>
    <mergeCell ref="F2:AA2"/>
    <mergeCell ref="F3:AA3"/>
    <mergeCell ref="A13:B13"/>
    <mergeCell ref="E13:V13"/>
    <mergeCell ref="W13:AA13"/>
    <mergeCell ref="AB13:AF13"/>
    <mergeCell ref="AG13:AL13"/>
    <mergeCell ref="A4:B5"/>
    <mergeCell ref="C4:V5"/>
    <mergeCell ref="AG4:AL5"/>
    <mergeCell ref="W6:AA6"/>
    <mergeCell ref="AG9:AL9"/>
    <mergeCell ref="A12:B12"/>
    <mergeCell ref="W12:AA12"/>
    <mergeCell ref="AB12:AF12"/>
    <mergeCell ref="AG12:AL12"/>
    <mergeCell ref="AG10:AL10"/>
    <mergeCell ref="A11:B11"/>
    <mergeCell ref="W11:AA11"/>
    <mergeCell ref="AB11:AF11"/>
    <mergeCell ref="A36:B36"/>
    <mergeCell ref="W36:AA36"/>
    <mergeCell ref="AB36:AF36"/>
    <mergeCell ref="AG36:AL36"/>
    <mergeCell ref="A33:B33"/>
    <mergeCell ref="W33:AA33"/>
    <mergeCell ref="AB33:AF33"/>
    <mergeCell ref="AG33:AL33"/>
    <mergeCell ref="E33:V33"/>
  </mergeCells>
  <pageMargins left="0.19685039370078741" right="0.19685039370078741" top="0.39370078740157483" bottom="0.19685039370078741" header="0" footer="0"/>
  <pageSetup paperSize="9" orientation="portrait" r:id="rId1"/>
  <headerFooter scaleWithDoc="0" alignWithMargins="0">
    <oddHeader>&amp;Rแบบ ปร. 4 (สรุป) แผ่นที่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0"/>
  <sheetViews>
    <sheetView topLeftCell="A208" zoomScale="130" zoomScaleNormal="130" zoomScalePageLayoutView="120" workbookViewId="0">
      <selection activeCell="L222" sqref="L222"/>
    </sheetView>
  </sheetViews>
  <sheetFormatPr defaultColWidth="9" defaultRowHeight="18.75" x14ac:dyDescent="0.45"/>
  <cols>
    <col min="1" max="1" width="4.25" style="309" customWidth="1"/>
    <col min="2" max="2" width="5.375" style="309" customWidth="1"/>
    <col min="3" max="3" width="25.125" style="309" customWidth="1"/>
    <col min="4" max="4" width="1.75" style="309" customWidth="1"/>
    <col min="5" max="5" width="3.875" style="309" customWidth="1"/>
    <col min="6" max="6" width="7.625" style="451" customWidth="1"/>
    <col min="7" max="7" width="9.25" style="451" customWidth="1"/>
    <col min="8" max="8" width="10.75" style="451" customWidth="1"/>
    <col min="9" max="9" width="8" style="451" customWidth="1"/>
    <col min="10" max="10" width="10.625" style="451" customWidth="1"/>
    <col min="11" max="11" width="11.625" style="451" customWidth="1"/>
    <col min="12" max="34" width="10.75" style="309" customWidth="1"/>
    <col min="35" max="16384" width="9" style="309"/>
  </cols>
  <sheetData>
    <row r="1" spans="1:11" ht="18" customHeight="1" x14ac:dyDescent="0.45">
      <c r="A1" s="317" t="s">
        <v>188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8" customHeight="1" x14ac:dyDescent="0.45">
      <c r="A2" s="318" t="s">
        <v>8</v>
      </c>
      <c r="B2" s="318"/>
      <c r="C2" s="318" t="s">
        <v>195</v>
      </c>
      <c r="D2" s="319"/>
      <c r="E2" s="319"/>
      <c r="F2" s="320"/>
      <c r="G2" s="320"/>
      <c r="H2" s="320"/>
      <c r="I2" s="321" t="s">
        <v>10</v>
      </c>
      <c r="J2" s="322" t="s">
        <v>162</v>
      </c>
      <c r="K2" s="322"/>
    </row>
    <row r="3" spans="1:11" ht="18" customHeight="1" x14ac:dyDescent="0.45">
      <c r="A3" s="318" t="s">
        <v>9</v>
      </c>
      <c r="B3" s="318"/>
      <c r="C3" s="318" t="s">
        <v>196</v>
      </c>
      <c r="D3" s="319"/>
      <c r="E3" s="319"/>
      <c r="F3" s="320"/>
      <c r="G3" s="320"/>
      <c r="H3" s="320"/>
      <c r="I3" s="321" t="s">
        <v>11</v>
      </c>
      <c r="J3" s="322" t="s">
        <v>162</v>
      </c>
      <c r="K3" s="322"/>
    </row>
    <row r="4" spans="1:11" ht="18" customHeight="1" x14ac:dyDescent="0.45">
      <c r="A4" s="318" t="s">
        <v>41</v>
      </c>
      <c r="B4" s="318"/>
      <c r="C4" s="318"/>
      <c r="D4" s="323"/>
      <c r="E4" s="324" t="s">
        <v>149</v>
      </c>
      <c r="F4" s="325"/>
      <c r="G4" s="325" t="s">
        <v>194</v>
      </c>
      <c r="H4" s="326">
        <v>2568</v>
      </c>
      <c r="I4" s="321" t="s">
        <v>43</v>
      </c>
      <c r="J4" s="327">
        <v>110</v>
      </c>
      <c r="K4" s="328" t="s">
        <v>61</v>
      </c>
    </row>
    <row r="5" spans="1:11" ht="18" customHeight="1" x14ac:dyDescent="0.45">
      <c r="A5" s="318" t="s">
        <v>39</v>
      </c>
      <c r="B5" s="318"/>
      <c r="C5" s="318"/>
      <c r="D5" s="323"/>
      <c r="E5" s="329" t="s">
        <v>42</v>
      </c>
      <c r="F5" s="329"/>
      <c r="G5" s="325" t="s">
        <v>194</v>
      </c>
      <c r="H5" s="326">
        <v>2568</v>
      </c>
      <c r="I5" s="321" t="s">
        <v>44</v>
      </c>
      <c r="J5" s="327">
        <v>1</v>
      </c>
      <c r="K5" s="328" t="s">
        <v>45</v>
      </c>
    </row>
    <row r="6" spans="1:11" ht="18" customHeight="1" x14ac:dyDescent="0.45">
      <c r="A6" s="318" t="s">
        <v>40</v>
      </c>
      <c r="B6" s="318"/>
      <c r="C6" s="318"/>
      <c r="D6" s="330"/>
      <c r="E6" s="331"/>
      <c r="F6" s="331"/>
      <c r="G6" s="331"/>
      <c r="H6" s="331"/>
      <c r="I6" s="332"/>
      <c r="J6" s="333"/>
      <c r="K6" s="334"/>
    </row>
    <row r="7" spans="1:11" ht="1.5" customHeight="1" x14ac:dyDescent="0.45">
      <c r="A7" s="335"/>
      <c r="B7" s="336"/>
      <c r="C7" s="336"/>
      <c r="D7" s="336"/>
      <c r="E7" s="335"/>
      <c r="F7" s="337"/>
      <c r="G7" s="322"/>
      <c r="H7" s="322"/>
      <c r="I7" s="322"/>
      <c r="J7" s="322"/>
      <c r="K7" s="337"/>
    </row>
    <row r="8" spans="1:11" ht="15.6" customHeight="1" x14ac:dyDescent="0.45">
      <c r="A8" s="338" t="s">
        <v>0</v>
      </c>
      <c r="B8" s="339" t="s">
        <v>12</v>
      </c>
      <c r="C8" s="340"/>
      <c r="D8" s="341"/>
      <c r="E8" s="338" t="s">
        <v>1</v>
      </c>
      <c r="F8" s="342" t="s">
        <v>2</v>
      </c>
      <c r="G8" s="322" t="s">
        <v>3</v>
      </c>
      <c r="H8" s="322"/>
      <c r="I8" s="322" t="s">
        <v>6</v>
      </c>
      <c r="J8" s="322"/>
      <c r="K8" s="342" t="s">
        <v>7</v>
      </c>
    </row>
    <row r="9" spans="1:11" ht="15.6" customHeight="1" x14ac:dyDescent="0.45">
      <c r="A9" s="343"/>
      <c r="B9" s="344"/>
      <c r="C9" s="345"/>
      <c r="D9" s="346"/>
      <c r="E9" s="343"/>
      <c r="F9" s="347"/>
      <c r="G9" s="337" t="s">
        <v>4</v>
      </c>
      <c r="H9" s="337" t="s">
        <v>5</v>
      </c>
      <c r="I9" s="337" t="s">
        <v>4</v>
      </c>
      <c r="J9" s="337" t="s">
        <v>5</v>
      </c>
      <c r="K9" s="347"/>
    </row>
    <row r="10" spans="1:11" ht="15.6" customHeight="1" x14ac:dyDescent="0.45">
      <c r="A10" s="348"/>
      <c r="B10" s="349" t="s">
        <v>47</v>
      </c>
      <c r="C10" s="350"/>
      <c r="D10" s="351"/>
      <c r="E10" s="352"/>
      <c r="F10" s="353"/>
      <c r="G10" s="354"/>
      <c r="H10" s="353"/>
      <c r="I10" s="354"/>
      <c r="J10" s="353"/>
      <c r="K10" s="353"/>
    </row>
    <row r="11" spans="1:11" ht="15.6" customHeight="1" x14ac:dyDescent="0.45">
      <c r="A11" s="355"/>
      <c r="B11" s="356" t="s">
        <v>48</v>
      </c>
      <c r="C11" s="357"/>
      <c r="D11" s="358"/>
      <c r="E11" s="359"/>
      <c r="F11" s="360"/>
      <c r="G11" s="361"/>
      <c r="H11" s="360"/>
      <c r="I11" s="361"/>
      <c r="J11" s="360"/>
      <c r="K11" s="360"/>
    </row>
    <row r="12" spans="1:11" ht="15.6" customHeight="1" x14ac:dyDescent="0.45">
      <c r="A12" s="355"/>
      <c r="B12" s="356" t="s">
        <v>49</v>
      </c>
      <c r="C12" s="357"/>
      <c r="D12" s="358"/>
      <c r="E12" s="359"/>
      <c r="F12" s="360"/>
      <c r="G12" s="361"/>
      <c r="H12" s="360"/>
      <c r="I12" s="361"/>
      <c r="J12" s="360"/>
      <c r="K12" s="360"/>
    </row>
    <row r="13" spans="1:11" ht="15.6" customHeight="1" x14ac:dyDescent="0.45">
      <c r="A13" s="355"/>
      <c r="B13" s="356" t="s">
        <v>200</v>
      </c>
      <c r="C13" s="357"/>
      <c r="D13" s="358"/>
      <c r="E13" s="359"/>
      <c r="F13" s="360"/>
      <c r="G13" s="361"/>
      <c r="H13" s="360"/>
      <c r="I13" s="360"/>
      <c r="J13" s="360"/>
      <c r="K13" s="360"/>
    </row>
    <row r="14" spans="1:11" ht="15.6" customHeight="1" x14ac:dyDescent="0.45">
      <c r="A14" s="362">
        <v>1</v>
      </c>
      <c r="B14" s="363" t="s">
        <v>197</v>
      </c>
      <c r="C14" s="364"/>
      <c r="D14" s="365"/>
      <c r="E14" s="293" t="s">
        <v>46</v>
      </c>
      <c r="F14" s="294">
        <v>60</v>
      </c>
      <c r="G14" s="297"/>
      <c r="H14" s="360"/>
      <c r="I14" s="366"/>
      <c r="J14" s="360"/>
      <c r="K14" s="360">
        <f t="shared" ref="K14" si="0">SUM(H14+J14)</f>
        <v>0</v>
      </c>
    </row>
    <row r="15" spans="1:11" ht="15.6" customHeight="1" x14ac:dyDescent="0.45">
      <c r="A15" s="362">
        <v>2</v>
      </c>
      <c r="B15" s="363" t="s">
        <v>198</v>
      </c>
      <c r="C15" s="364"/>
      <c r="D15" s="365"/>
      <c r="E15" s="293" t="s">
        <v>46</v>
      </c>
      <c r="F15" s="294">
        <v>125</v>
      </c>
      <c r="G15" s="297"/>
      <c r="H15" s="360"/>
      <c r="I15" s="297"/>
      <c r="J15" s="360"/>
      <c r="K15" s="360">
        <f t="shared" ref="K15:K16" si="1">SUM(H15+J15)</f>
        <v>0</v>
      </c>
    </row>
    <row r="16" spans="1:11" ht="15.6" customHeight="1" x14ac:dyDescent="0.45">
      <c r="A16" s="362">
        <v>3</v>
      </c>
      <c r="B16" s="363" t="s">
        <v>199</v>
      </c>
      <c r="C16" s="364"/>
      <c r="D16" s="365"/>
      <c r="E16" s="296" t="s">
        <v>46</v>
      </c>
      <c r="F16" s="294">
        <v>40</v>
      </c>
      <c r="G16" s="295"/>
      <c r="H16" s="360"/>
      <c r="I16" s="366"/>
      <c r="J16" s="360"/>
      <c r="K16" s="360">
        <f t="shared" si="1"/>
        <v>0</v>
      </c>
    </row>
    <row r="17" spans="1:11" ht="15.6" customHeight="1" x14ac:dyDescent="0.45">
      <c r="A17" s="367"/>
      <c r="B17" s="368" t="s">
        <v>58</v>
      </c>
      <c r="C17" s="369"/>
      <c r="D17" s="370"/>
      <c r="E17" s="355"/>
      <c r="F17" s="371"/>
      <c r="G17" s="360"/>
      <c r="H17" s="372"/>
      <c r="I17" s="373"/>
      <c r="J17" s="372"/>
      <c r="K17" s="372">
        <f>SUM(K14:K16)</f>
        <v>0</v>
      </c>
    </row>
    <row r="18" spans="1:11" ht="15.6" customHeight="1" x14ac:dyDescent="0.45">
      <c r="A18" s="355"/>
      <c r="B18" s="356" t="s">
        <v>63</v>
      </c>
      <c r="C18" s="357"/>
      <c r="D18" s="358"/>
      <c r="E18" s="359"/>
      <c r="F18" s="360"/>
      <c r="G18" s="361"/>
      <c r="H18" s="360"/>
      <c r="I18" s="361"/>
      <c r="J18" s="360"/>
      <c r="K18" s="360"/>
    </row>
    <row r="19" spans="1:11" ht="15.6" customHeight="1" x14ac:dyDescent="0.45">
      <c r="A19" s="355">
        <v>1</v>
      </c>
      <c r="B19" s="363" t="s">
        <v>201</v>
      </c>
      <c r="C19" s="364"/>
      <c r="D19" s="365"/>
      <c r="E19" s="359" t="s">
        <v>46</v>
      </c>
      <c r="F19" s="360">
        <v>110</v>
      </c>
      <c r="G19" s="361"/>
      <c r="H19" s="360"/>
      <c r="I19" s="361"/>
      <c r="J19" s="360"/>
      <c r="K19" s="360">
        <f t="shared" ref="K19" si="2">SUM(H19+J19)</f>
        <v>0</v>
      </c>
    </row>
    <row r="20" spans="1:11" ht="15.6" customHeight="1" x14ac:dyDescent="0.45">
      <c r="A20" s="355">
        <v>2</v>
      </c>
      <c r="B20" s="363" t="s">
        <v>202</v>
      </c>
      <c r="C20" s="364"/>
      <c r="D20" s="365"/>
      <c r="E20" s="359" t="s">
        <v>60</v>
      </c>
      <c r="F20" s="360">
        <v>5</v>
      </c>
      <c r="G20" s="361"/>
      <c r="H20" s="360"/>
      <c r="I20" s="361"/>
      <c r="J20" s="360"/>
      <c r="K20" s="360">
        <f t="shared" ref="K20:K37" si="3">SUM(H20+J20)</f>
        <v>0</v>
      </c>
    </row>
    <row r="21" spans="1:11" ht="15.6" customHeight="1" x14ac:dyDescent="0.45">
      <c r="A21" s="355">
        <v>3</v>
      </c>
      <c r="B21" s="363" t="s">
        <v>203</v>
      </c>
      <c r="C21" s="364"/>
      <c r="D21" s="365"/>
      <c r="E21" s="359" t="s">
        <v>60</v>
      </c>
      <c r="F21" s="360">
        <v>0.5</v>
      </c>
      <c r="G21" s="361"/>
      <c r="H21" s="360"/>
      <c r="I21" s="361"/>
      <c r="J21" s="360"/>
      <c r="K21" s="360">
        <f t="shared" si="3"/>
        <v>0</v>
      </c>
    </row>
    <row r="22" spans="1:11" ht="15.6" customHeight="1" x14ac:dyDescent="0.45">
      <c r="A22" s="355">
        <v>4</v>
      </c>
      <c r="B22" s="363" t="s">
        <v>204</v>
      </c>
      <c r="C22" s="364"/>
      <c r="D22" s="365"/>
      <c r="E22" s="359" t="s">
        <v>60</v>
      </c>
      <c r="F22" s="360">
        <v>0.25</v>
      </c>
      <c r="G22" s="361"/>
      <c r="H22" s="360"/>
      <c r="I22" s="361"/>
      <c r="J22" s="360"/>
      <c r="K22" s="360">
        <f t="shared" si="3"/>
        <v>0</v>
      </c>
    </row>
    <row r="23" spans="1:11" ht="15.6" customHeight="1" x14ac:dyDescent="0.45">
      <c r="A23" s="355">
        <v>5</v>
      </c>
      <c r="B23" s="363" t="s">
        <v>262</v>
      </c>
      <c r="C23" s="364"/>
      <c r="D23" s="365"/>
      <c r="E23" s="359" t="s">
        <v>60</v>
      </c>
      <c r="F23" s="360">
        <v>7.5</v>
      </c>
      <c r="G23" s="361"/>
      <c r="H23" s="360"/>
      <c r="I23" s="361"/>
      <c r="J23" s="360"/>
      <c r="K23" s="360">
        <f t="shared" si="3"/>
        <v>0</v>
      </c>
    </row>
    <row r="24" spans="1:11" ht="15.6" customHeight="1" x14ac:dyDescent="0.45">
      <c r="A24" s="355">
        <v>6</v>
      </c>
      <c r="B24" s="363" t="s">
        <v>50</v>
      </c>
      <c r="C24" s="364"/>
      <c r="D24" s="365"/>
      <c r="E24" s="359"/>
      <c r="F24" s="360"/>
      <c r="G24" s="361"/>
      <c r="H24" s="360"/>
      <c r="I24" s="361"/>
      <c r="J24" s="360"/>
      <c r="K24" s="360">
        <f t="shared" si="3"/>
        <v>0</v>
      </c>
    </row>
    <row r="25" spans="1:11" ht="15.6" customHeight="1" x14ac:dyDescent="0.45">
      <c r="A25" s="355"/>
      <c r="B25" s="363" t="s">
        <v>206</v>
      </c>
      <c r="C25" s="364"/>
      <c r="D25" s="365"/>
      <c r="E25" s="359" t="s">
        <v>61</v>
      </c>
      <c r="F25" s="360">
        <v>65</v>
      </c>
      <c r="G25" s="361"/>
      <c r="H25" s="360"/>
      <c r="I25" s="361"/>
      <c r="J25" s="360"/>
      <c r="K25" s="360">
        <f t="shared" si="3"/>
        <v>0</v>
      </c>
    </row>
    <row r="26" spans="1:11" ht="15.6" customHeight="1" x14ac:dyDescent="0.45">
      <c r="A26" s="355">
        <v>7</v>
      </c>
      <c r="B26" s="363" t="s">
        <v>51</v>
      </c>
      <c r="C26" s="364"/>
      <c r="D26" s="365"/>
      <c r="E26" s="359" t="s">
        <v>60</v>
      </c>
      <c r="F26" s="360">
        <f>SUM(F25*0.3)</f>
        <v>19.5</v>
      </c>
      <c r="G26" s="361"/>
      <c r="H26" s="360"/>
      <c r="I26" s="361"/>
      <c r="J26" s="360"/>
      <c r="K26" s="360">
        <f t="shared" si="3"/>
        <v>0</v>
      </c>
    </row>
    <row r="27" spans="1:11" ht="15.6" customHeight="1" x14ac:dyDescent="0.45">
      <c r="A27" s="355">
        <v>8</v>
      </c>
      <c r="B27" s="363" t="s">
        <v>205</v>
      </c>
      <c r="C27" s="364"/>
      <c r="D27" s="365"/>
      <c r="E27" s="359" t="s">
        <v>61</v>
      </c>
      <c r="F27" s="360">
        <f>SUM(F25)</f>
        <v>65</v>
      </c>
      <c r="G27" s="361"/>
      <c r="H27" s="360"/>
      <c r="I27" s="361"/>
      <c r="J27" s="360"/>
      <c r="K27" s="360">
        <f t="shared" si="3"/>
        <v>0</v>
      </c>
    </row>
    <row r="28" spans="1:11" ht="15.6" customHeight="1" x14ac:dyDescent="0.45">
      <c r="A28" s="355">
        <v>9</v>
      </c>
      <c r="B28" s="363" t="s">
        <v>52</v>
      </c>
      <c r="C28" s="364"/>
      <c r="D28" s="365"/>
      <c r="E28" s="359" t="s">
        <v>62</v>
      </c>
      <c r="F28" s="360">
        <f>SUM(F27*0.25)</f>
        <v>16.25</v>
      </c>
      <c r="G28" s="361"/>
      <c r="H28" s="360"/>
      <c r="I28" s="361"/>
      <c r="J28" s="360"/>
      <c r="K28" s="360">
        <f t="shared" si="3"/>
        <v>0</v>
      </c>
    </row>
    <row r="29" spans="1:11" ht="15.6" customHeight="1" x14ac:dyDescent="0.45">
      <c r="A29" s="355">
        <v>10</v>
      </c>
      <c r="B29" s="374" t="s">
        <v>64</v>
      </c>
      <c r="C29" s="364"/>
      <c r="D29" s="375"/>
      <c r="E29" s="355"/>
      <c r="F29" s="361"/>
      <c r="G29" s="360"/>
      <c r="H29" s="360"/>
      <c r="I29" s="360"/>
      <c r="J29" s="360"/>
      <c r="K29" s="360">
        <f t="shared" si="3"/>
        <v>0</v>
      </c>
    </row>
    <row r="30" spans="1:11" ht="15.6" customHeight="1" x14ac:dyDescent="0.45">
      <c r="A30" s="355"/>
      <c r="B30" s="374" t="s">
        <v>65</v>
      </c>
      <c r="C30" s="364"/>
      <c r="D30" s="375"/>
      <c r="E30" s="355" t="s">
        <v>62</v>
      </c>
      <c r="F30" s="361">
        <v>818</v>
      </c>
      <c r="G30" s="360"/>
      <c r="H30" s="360"/>
      <c r="I30" s="360"/>
      <c r="J30" s="360"/>
      <c r="K30" s="360">
        <f t="shared" si="3"/>
        <v>0</v>
      </c>
    </row>
    <row r="31" spans="1:11" ht="15.6" customHeight="1" x14ac:dyDescent="0.45">
      <c r="A31" s="355"/>
      <c r="B31" s="374" t="s">
        <v>66</v>
      </c>
      <c r="C31" s="364"/>
      <c r="D31" s="375"/>
      <c r="E31" s="355" t="s">
        <v>62</v>
      </c>
      <c r="F31" s="361">
        <v>41</v>
      </c>
      <c r="G31" s="360"/>
      <c r="H31" s="360"/>
      <c r="I31" s="360"/>
      <c r="J31" s="360"/>
      <c r="K31" s="360">
        <f t="shared" si="3"/>
        <v>0</v>
      </c>
    </row>
    <row r="32" spans="1:11" ht="15.6" customHeight="1" x14ac:dyDescent="0.45">
      <c r="A32" s="355">
        <v>11</v>
      </c>
      <c r="B32" s="363" t="s">
        <v>53</v>
      </c>
      <c r="C32" s="364"/>
      <c r="D32" s="365"/>
      <c r="E32" s="359"/>
      <c r="F32" s="360"/>
      <c r="G32" s="361"/>
      <c r="H32" s="360"/>
      <c r="I32" s="361"/>
      <c r="J32" s="360"/>
      <c r="K32" s="360">
        <f t="shared" si="3"/>
        <v>0</v>
      </c>
    </row>
    <row r="33" spans="1:11" ht="15.6" customHeight="1" x14ac:dyDescent="0.45">
      <c r="A33" s="355"/>
      <c r="B33" s="363" t="s">
        <v>54</v>
      </c>
      <c r="C33" s="364"/>
      <c r="D33" s="365"/>
      <c r="E33" s="359" t="s">
        <v>62</v>
      </c>
      <c r="F33" s="360">
        <v>3714</v>
      </c>
      <c r="G33" s="361"/>
      <c r="H33" s="360"/>
      <c r="I33" s="361"/>
      <c r="J33" s="360"/>
      <c r="K33" s="360">
        <f t="shared" si="3"/>
        <v>0</v>
      </c>
    </row>
    <row r="34" spans="1:11" ht="15.6" customHeight="1" x14ac:dyDescent="0.45">
      <c r="A34" s="355"/>
      <c r="B34" s="363" t="s">
        <v>55</v>
      </c>
      <c r="C34" s="364"/>
      <c r="D34" s="365"/>
      <c r="E34" s="359" t="s">
        <v>62</v>
      </c>
      <c r="F34" s="360">
        <v>0</v>
      </c>
      <c r="G34" s="361"/>
      <c r="H34" s="360"/>
      <c r="I34" s="361"/>
      <c r="J34" s="360"/>
      <c r="K34" s="360">
        <f t="shared" si="3"/>
        <v>0</v>
      </c>
    </row>
    <row r="35" spans="1:11" ht="15.6" customHeight="1" x14ac:dyDescent="0.45">
      <c r="A35" s="355"/>
      <c r="B35" s="363" t="s">
        <v>56</v>
      </c>
      <c r="C35" s="364"/>
      <c r="D35" s="365"/>
      <c r="E35" s="359" t="s">
        <v>62</v>
      </c>
      <c r="F35" s="360">
        <v>0</v>
      </c>
      <c r="G35" s="361"/>
      <c r="H35" s="360"/>
      <c r="I35" s="361"/>
      <c r="J35" s="360"/>
      <c r="K35" s="360">
        <f t="shared" si="3"/>
        <v>0</v>
      </c>
    </row>
    <row r="36" spans="1:11" ht="15.6" customHeight="1" x14ac:dyDescent="0.45">
      <c r="A36" s="355">
        <v>12</v>
      </c>
      <c r="B36" s="363" t="s">
        <v>57</v>
      </c>
      <c r="C36" s="364"/>
      <c r="D36" s="365"/>
      <c r="E36" s="359" t="s">
        <v>62</v>
      </c>
      <c r="F36" s="360">
        <f>SUM(F30:F33)*0.03</f>
        <v>137.19</v>
      </c>
      <c r="G36" s="361"/>
      <c r="H36" s="360"/>
      <c r="I36" s="361"/>
      <c r="J36" s="360"/>
      <c r="K36" s="360">
        <f t="shared" ref="K36" si="4">SUM(H36+J36)</f>
        <v>0</v>
      </c>
    </row>
    <row r="37" spans="1:11" ht="15.6" customHeight="1" x14ac:dyDescent="0.45">
      <c r="A37" s="355">
        <v>13</v>
      </c>
      <c r="B37" s="363" t="s">
        <v>207</v>
      </c>
      <c r="C37" s="364"/>
      <c r="D37" s="365"/>
      <c r="E37" s="359" t="s">
        <v>46</v>
      </c>
      <c r="F37" s="360">
        <v>14</v>
      </c>
      <c r="G37" s="361"/>
      <c r="H37" s="360"/>
      <c r="I37" s="361"/>
      <c r="J37" s="360"/>
      <c r="K37" s="360">
        <f t="shared" si="3"/>
        <v>0</v>
      </c>
    </row>
    <row r="38" spans="1:11" ht="15.6" customHeight="1" x14ac:dyDescent="0.45">
      <c r="A38" s="355"/>
      <c r="B38" s="376"/>
      <c r="C38" s="377"/>
      <c r="D38" s="378"/>
      <c r="E38" s="359"/>
      <c r="F38" s="360"/>
      <c r="G38" s="361"/>
      <c r="H38" s="360"/>
      <c r="I38" s="361"/>
      <c r="J38" s="360"/>
      <c r="K38" s="360"/>
    </row>
    <row r="39" spans="1:11" ht="15.6" customHeight="1" x14ac:dyDescent="0.45">
      <c r="A39" s="355"/>
      <c r="B39" s="368" t="s">
        <v>67</v>
      </c>
      <c r="C39" s="369"/>
      <c r="D39" s="370"/>
      <c r="E39" s="359"/>
      <c r="F39" s="360"/>
      <c r="G39" s="361"/>
      <c r="H39" s="372">
        <f>SUM(H19:H37)</f>
        <v>0</v>
      </c>
      <c r="I39" s="379"/>
      <c r="J39" s="372">
        <f>SUM(J19:J37)</f>
        <v>0</v>
      </c>
      <c r="K39" s="372">
        <f>SUM(K19:K37)</f>
        <v>0</v>
      </c>
    </row>
    <row r="40" spans="1:11" ht="15.6" customHeight="1" x14ac:dyDescent="0.45">
      <c r="A40" s="355"/>
      <c r="B40" s="376"/>
      <c r="C40" s="377"/>
      <c r="D40" s="378"/>
      <c r="E40" s="359"/>
      <c r="F40" s="360"/>
      <c r="G40" s="361"/>
      <c r="H40" s="360"/>
      <c r="I40" s="361"/>
      <c r="J40" s="360"/>
      <c r="K40" s="360"/>
    </row>
    <row r="41" spans="1:11" s="382" customFormat="1" ht="33" customHeight="1" x14ac:dyDescent="0.45">
      <c r="A41" s="380"/>
      <c r="B41" s="381"/>
      <c r="D41" s="383"/>
      <c r="E41" s="384"/>
      <c r="F41" s="385"/>
      <c r="G41" s="386"/>
      <c r="H41" s="385"/>
      <c r="I41" s="386"/>
      <c r="J41" s="386"/>
      <c r="K41" s="387"/>
    </row>
    <row r="42" spans="1:11" s="382" customFormat="1" ht="15.6" customHeight="1" x14ac:dyDescent="0.45">
      <c r="A42" s="387"/>
      <c r="B42" s="388"/>
      <c r="D42" s="389"/>
      <c r="E42" s="390"/>
      <c r="F42" s="389"/>
      <c r="G42" s="391"/>
      <c r="H42" s="389"/>
      <c r="I42" s="389"/>
      <c r="J42" s="391"/>
      <c r="K42" s="387"/>
    </row>
    <row r="43" spans="1:11" s="382" customFormat="1" ht="15.6" customHeight="1" x14ac:dyDescent="0.45">
      <c r="A43" s="387"/>
      <c r="B43" s="388"/>
      <c r="D43" s="389"/>
      <c r="E43" s="390"/>
      <c r="F43" s="389"/>
      <c r="G43" s="391"/>
      <c r="H43" s="391"/>
      <c r="I43" s="391"/>
      <c r="J43" s="391"/>
      <c r="K43" s="387"/>
    </row>
    <row r="44" spans="1:11" s="382" customFormat="1" ht="33" customHeight="1" x14ac:dyDescent="0.45">
      <c r="A44" s="388"/>
      <c r="B44" s="385"/>
      <c r="C44" s="392"/>
      <c r="D44" s="388"/>
      <c r="E44" s="393"/>
      <c r="F44" s="393"/>
      <c r="G44" s="386"/>
      <c r="H44" s="388"/>
      <c r="I44" s="386"/>
      <c r="J44" s="386"/>
      <c r="K44" s="387"/>
    </row>
    <row r="45" spans="1:11" s="382" customFormat="1" ht="15.6" customHeight="1" x14ac:dyDescent="0.45">
      <c r="A45" s="387"/>
      <c r="B45" s="388"/>
      <c r="C45" s="394"/>
      <c r="D45" s="387"/>
      <c r="E45" s="387"/>
      <c r="F45" s="387"/>
      <c r="G45" s="395"/>
      <c r="H45" s="387"/>
      <c r="I45" s="387"/>
      <c r="J45" s="387"/>
      <c r="K45" s="387"/>
    </row>
    <row r="46" spans="1:11" s="382" customFormat="1" ht="15.6" customHeight="1" x14ac:dyDescent="0.45">
      <c r="A46" s="388"/>
      <c r="B46" s="388"/>
      <c r="C46" s="394"/>
      <c r="D46" s="389"/>
      <c r="E46" s="389"/>
      <c r="F46" s="396"/>
      <c r="G46" s="391"/>
      <c r="H46" s="397"/>
      <c r="I46" s="397"/>
      <c r="J46" s="397"/>
      <c r="K46" s="387"/>
    </row>
    <row r="47" spans="1:11" s="382" customFormat="1" ht="15.6" customHeight="1" x14ac:dyDescent="0.45">
      <c r="A47" s="388"/>
      <c r="B47" s="388"/>
      <c r="C47" s="380"/>
      <c r="D47" s="389"/>
      <c r="E47" s="389"/>
      <c r="F47" s="396"/>
      <c r="G47" s="391"/>
      <c r="H47" s="397"/>
      <c r="I47" s="397"/>
      <c r="J47" s="397"/>
      <c r="K47" s="387"/>
    </row>
    <row r="48" spans="1:11" s="382" customFormat="1" ht="15.6" customHeight="1" x14ac:dyDescent="0.45">
      <c r="A48" s="388"/>
      <c r="B48" s="388"/>
      <c r="C48" s="394"/>
      <c r="D48" s="389"/>
      <c r="E48" s="389"/>
      <c r="F48" s="396"/>
      <c r="G48" s="391"/>
      <c r="H48" s="397"/>
      <c r="I48" s="397"/>
      <c r="J48" s="397"/>
      <c r="K48" s="387"/>
    </row>
    <row r="49" spans="1:13" ht="18" customHeight="1" x14ac:dyDescent="0.45">
      <c r="A49" s="317" t="s">
        <v>188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</row>
    <row r="50" spans="1:13" ht="18" customHeight="1" x14ac:dyDescent="0.45">
      <c r="A50" s="318" t="s">
        <v>8</v>
      </c>
      <c r="B50" s="318"/>
      <c r="C50" s="318" t="s">
        <v>195</v>
      </c>
      <c r="D50" s="319"/>
      <c r="E50" s="319"/>
      <c r="F50" s="320"/>
      <c r="G50" s="320"/>
      <c r="H50" s="320"/>
      <c r="I50" s="321" t="s">
        <v>10</v>
      </c>
      <c r="J50" s="322" t="s">
        <v>162</v>
      </c>
      <c r="K50" s="322"/>
    </row>
    <row r="51" spans="1:13" ht="18" customHeight="1" x14ac:dyDescent="0.45">
      <c r="A51" s="318" t="s">
        <v>9</v>
      </c>
      <c r="B51" s="318"/>
      <c r="C51" s="318" t="s">
        <v>196</v>
      </c>
      <c r="D51" s="319"/>
      <c r="E51" s="319"/>
      <c r="F51" s="320"/>
      <c r="G51" s="320"/>
      <c r="H51" s="320"/>
      <c r="I51" s="321" t="s">
        <v>11</v>
      </c>
      <c r="J51" s="322" t="s">
        <v>162</v>
      </c>
      <c r="K51" s="322"/>
    </row>
    <row r="52" spans="1:13" ht="2.25" customHeight="1" x14ac:dyDescent="0.45">
      <c r="A52" s="398"/>
      <c r="B52" s="399"/>
      <c r="C52" s="400"/>
      <c r="D52" s="401"/>
      <c r="E52" s="401"/>
      <c r="F52" s="402"/>
      <c r="G52" s="322"/>
      <c r="H52" s="322"/>
      <c r="I52" s="322"/>
      <c r="J52" s="322"/>
      <c r="K52" s="403"/>
    </row>
    <row r="53" spans="1:13" x14ac:dyDescent="0.45">
      <c r="A53" s="338" t="s">
        <v>0</v>
      </c>
      <c r="B53" s="339" t="s">
        <v>12</v>
      </c>
      <c r="C53" s="340"/>
      <c r="D53" s="341"/>
      <c r="E53" s="338" t="s">
        <v>1</v>
      </c>
      <c r="F53" s="342" t="s">
        <v>2</v>
      </c>
      <c r="G53" s="322" t="s">
        <v>3</v>
      </c>
      <c r="H53" s="322"/>
      <c r="I53" s="322" t="s">
        <v>6</v>
      </c>
      <c r="J53" s="322"/>
      <c r="K53" s="342" t="s">
        <v>7</v>
      </c>
    </row>
    <row r="54" spans="1:13" ht="18" customHeight="1" x14ac:dyDescent="0.45">
      <c r="A54" s="343"/>
      <c r="B54" s="344"/>
      <c r="C54" s="345"/>
      <c r="D54" s="346"/>
      <c r="E54" s="343"/>
      <c r="F54" s="347"/>
      <c r="G54" s="337" t="s">
        <v>4</v>
      </c>
      <c r="H54" s="337" t="s">
        <v>5</v>
      </c>
      <c r="I54" s="337" t="s">
        <v>4</v>
      </c>
      <c r="J54" s="337" t="s">
        <v>5</v>
      </c>
      <c r="K54" s="347"/>
    </row>
    <row r="55" spans="1:13" ht="18" customHeight="1" x14ac:dyDescent="0.45">
      <c r="A55" s="348"/>
      <c r="B55" s="404" t="s">
        <v>272</v>
      </c>
      <c r="C55" s="405"/>
      <c r="D55" s="406"/>
      <c r="E55" s="348"/>
      <c r="F55" s="407"/>
      <c r="G55" s="353"/>
      <c r="H55" s="407"/>
      <c r="I55" s="353"/>
      <c r="J55" s="407"/>
      <c r="K55" s="353"/>
    </row>
    <row r="56" spans="1:13" ht="18" customHeight="1" x14ac:dyDescent="0.45">
      <c r="A56" s="355">
        <v>1</v>
      </c>
      <c r="B56" s="47" t="s">
        <v>254</v>
      </c>
      <c r="C56" s="47"/>
      <c r="D56" s="47"/>
      <c r="E56" s="293" t="s">
        <v>208</v>
      </c>
      <c r="F56" s="294">
        <v>5</v>
      </c>
      <c r="G56" s="295"/>
      <c r="H56" s="51"/>
      <c r="I56" s="295"/>
      <c r="J56" s="51"/>
      <c r="K56" s="51"/>
      <c r="L56" s="309">
        <v>41.7</v>
      </c>
      <c r="M56" s="408">
        <f>SUM(F56*L56)</f>
        <v>208.5</v>
      </c>
    </row>
    <row r="57" spans="1:13" ht="18" customHeight="1" x14ac:dyDescent="0.45">
      <c r="A57" s="355">
        <v>2</v>
      </c>
      <c r="B57" s="48" t="s">
        <v>255</v>
      </c>
      <c r="C57" s="47"/>
      <c r="D57" s="47"/>
      <c r="E57" s="296" t="s">
        <v>208</v>
      </c>
      <c r="F57" s="294">
        <v>9</v>
      </c>
      <c r="G57" s="297"/>
      <c r="H57" s="51"/>
      <c r="I57" s="295"/>
      <c r="J57" s="51"/>
      <c r="K57" s="51"/>
      <c r="L57" s="309">
        <v>26.9</v>
      </c>
      <c r="M57" s="408">
        <f t="shared" ref="M57:M60" si="5">SUM(F57*L57)</f>
        <v>242.1</v>
      </c>
    </row>
    <row r="58" spans="1:13" ht="18" customHeight="1" x14ac:dyDescent="0.45">
      <c r="A58" s="355">
        <v>3</v>
      </c>
      <c r="B58" s="47" t="s">
        <v>253</v>
      </c>
      <c r="C58" s="47"/>
      <c r="D58" s="47"/>
      <c r="E58" s="298" t="s">
        <v>208</v>
      </c>
      <c r="F58" s="294">
        <v>18</v>
      </c>
      <c r="G58" s="297"/>
      <c r="H58" s="51"/>
      <c r="I58" s="295"/>
      <c r="J58" s="51"/>
      <c r="K58" s="51"/>
      <c r="L58" s="309">
        <v>33</v>
      </c>
      <c r="M58" s="408">
        <f t="shared" si="5"/>
        <v>594</v>
      </c>
    </row>
    <row r="59" spans="1:13" ht="18" customHeight="1" x14ac:dyDescent="0.45">
      <c r="A59" s="355">
        <v>4</v>
      </c>
      <c r="B59" s="47" t="s">
        <v>252</v>
      </c>
      <c r="C59" s="47"/>
      <c r="D59" s="47"/>
      <c r="E59" s="298" t="s">
        <v>208</v>
      </c>
      <c r="F59" s="299">
        <v>32</v>
      </c>
      <c r="G59" s="295"/>
      <c r="H59" s="51"/>
      <c r="I59" s="295"/>
      <c r="J59" s="51"/>
      <c r="K59" s="51"/>
      <c r="L59" s="309">
        <v>14.28</v>
      </c>
      <c r="M59" s="408">
        <f t="shared" si="5"/>
        <v>456.96</v>
      </c>
    </row>
    <row r="60" spans="1:13" ht="18" customHeight="1" x14ac:dyDescent="0.45">
      <c r="A60" s="355">
        <v>5</v>
      </c>
      <c r="B60" s="48" t="s">
        <v>256</v>
      </c>
      <c r="C60" s="47"/>
      <c r="D60" s="47"/>
      <c r="E60" s="293" t="s">
        <v>208</v>
      </c>
      <c r="F60" s="294">
        <v>7</v>
      </c>
      <c r="G60" s="300"/>
      <c r="H60" s="51"/>
      <c r="I60" s="295"/>
      <c r="J60" s="51"/>
      <c r="K60" s="51"/>
      <c r="L60" s="309">
        <v>7.8</v>
      </c>
      <c r="M60" s="408">
        <f t="shared" si="5"/>
        <v>54.6</v>
      </c>
    </row>
    <row r="61" spans="1:13" ht="18" customHeight="1" x14ac:dyDescent="0.45">
      <c r="A61" s="355">
        <v>6</v>
      </c>
      <c r="B61" s="47" t="s">
        <v>209</v>
      </c>
      <c r="C61" s="47"/>
      <c r="D61" s="47"/>
      <c r="E61" s="298" t="s">
        <v>62</v>
      </c>
      <c r="F61" s="294">
        <v>1556</v>
      </c>
      <c r="G61" s="300"/>
      <c r="H61" s="51"/>
      <c r="I61" s="297"/>
      <c r="J61" s="51"/>
      <c r="K61" s="51"/>
      <c r="M61" s="408">
        <f>SUM(M56:M60)</f>
        <v>1556.1599999999999</v>
      </c>
    </row>
    <row r="62" spans="1:13" ht="18" customHeight="1" x14ac:dyDescent="0.45">
      <c r="A62" s="355">
        <v>7</v>
      </c>
      <c r="B62" s="47" t="s">
        <v>210</v>
      </c>
      <c r="C62" s="47"/>
      <c r="D62" s="47"/>
      <c r="E62" s="298"/>
      <c r="F62" s="299"/>
      <c r="G62" s="297"/>
      <c r="H62" s="51"/>
      <c r="I62" s="297"/>
      <c r="J62" s="51"/>
      <c r="K62" s="51"/>
    </row>
    <row r="63" spans="1:13" ht="18" customHeight="1" x14ac:dyDescent="0.45">
      <c r="A63" s="355">
        <v>8</v>
      </c>
      <c r="B63" s="47" t="s">
        <v>263</v>
      </c>
      <c r="C63" s="47"/>
      <c r="D63" s="47"/>
      <c r="E63" s="293" t="s">
        <v>46</v>
      </c>
      <c r="F63" s="294">
        <v>162</v>
      </c>
      <c r="G63" s="360"/>
      <c r="H63" s="51"/>
      <c r="I63" s="295"/>
      <c r="J63" s="51"/>
      <c r="K63" s="51"/>
    </row>
    <row r="64" spans="1:13" ht="18" customHeight="1" x14ac:dyDescent="0.45">
      <c r="A64" s="355">
        <v>9</v>
      </c>
      <c r="B64" s="47" t="s">
        <v>264</v>
      </c>
      <c r="C64" s="47"/>
      <c r="D64" s="47"/>
      <c r="E64" s="293"/>
      <c r="F64" s="294"/>
      <c r="G64" s="295"/>
      <c r="H64" s="51"/>
      <c r="I64" s="295"/>
      <c r="J64" s="51"/>
      <c r="K64" s="51"/>
    </row>
    <row r="65" spans="1:11" ht="18" customHeight="1" x14ac:dyDescent="0.45">
      <c r="A65" s="355">
        <v>10</v>
      </c>
      <c r="B65" s="409" t="s">
        <v>211</v>
      </c>
      <c r="C65" s="410"/>
      <c r="D65" s="411"/>
      <c r="E65" s="296" t="s">
        <v>143</v>
      </c>
      <c r="F65" s="294">
        <v>4</v>
      </c>
      <c r="G65" s="297"/>
      <c r="H65" s="360"/>
      <c r="I65" s="297"/>
      <c r="J65" s="360"/>
      <c r="K65" s="360"/>
    </row>
    <row r="66" spans="1:11" ht="18" customHeight="1" x14ac:dyDescent="0.45">
      <c r="A66" s="355">
        <v>11</v>
      </c>
      <c r="B66" s="409" t="s">
        <v>212</v>
      </c>
      <c r="C66" s="410"/>
      <c r="D66" s="411"/>
      <c r="E66" s="298" t="s">
        <v>217</v>
      </c>
      <c r="F66" s="299">
        <v>10</v>
      </c>
      <c r="G66" s="297"/>
      <c r="H66" s="360"/>
      <c r="I66" s="295"/>
      <c r="J66" s="360"/>
      <c r="K66" s="360"/>
    </row>
    <row r="67" spans="1:11" ht="18" customHeight="1" x14ac:dyDescent="0.45">
      <c r="A67" s="355">
        <v>12</v>
      </c>
      <c r="B67" s="374" t="s">
        <v>213</v>
      </c>
      <c r="C67" s="364"/>
      <c r="D67" s="375"/>
      <c r="E67" s="298" t="s">
        <v>217</v>
      </c>
      <c r="F67" s="301">
        <v>600</v>
      </c>
      <c r="G67" s="295"/>
      <c r="H67" s="360"/>
      <c r="I67" s="297"/>
      <c r="J67" s="360"/>
      <c r="K67" s="360"/>
    </row>
    <row r="68" spans="1:11" ht="18" customHeight="1" x14ac:dyDescent="0.45">
      <c r="A68" s="355">
        <v>13</v>
      </c>
      <c r="B68" s="374" t="s">
        <v>214</v>
      </c>
      <c r="C68" s="364"/>
      <c r="D68" s="375"/>
      <c r="E68" s="298" t="s">
        <v>143</v>
      </c>
      <c r="F68" s="294">
        <v>12</v>
      </c>
      <c r="G68" s="297"/>
      <c r="H68" s="360"/>
      <c r="I68" s="297"/>
      <c r="J68" s="360"/>
      <c r="K68" s="360"/>
    </row>
    <row r="69" spans="1:11" ht="18" customHeight="1" x14ac:dyDescent="0.45">
      <c r="A69" s="355">
        <v>14</v>
      </c>
      <c r="B69" s="374" t="s">
        <v>215</v>
      </c>
      <c r="C69" s="364"/>
      <c r="D69" s="375"/>
      <c r="E69" s="298" t="s">
        <v>71</v>
      </c>
      <c r="F69" s="299">
        <v>55</v>
      </c>
      <c r="G69" s="295"/>
      <c r="H69" s="360"/>
      <c r="I69" s="297"/>
      <c r="J69" s="360"/>
      <c r="K69" s="360"/>
    </row>
    <row r="70" spans="1:11" ht="18" customHeight="1" x14ac:dyDescent="0.45">
      <c r="A70" s="355">
        <v>15</v>
      </c>
      <c r="B70" s="374" t="s">
        <v>216</v>
      </c>
      <c r="C70" s="364"/>
      <c r="D70" s="375"/>
      <c r="E70" s="298" t="s">
        <v>61</v>
      </c>
      <c r="F70" s="294">
        <v>162</v>
      </c>
      <c r="G70" s="297"/>
      <c r="H70" s="360"/>
      <c r="I70" s="295"/>
      <c r="J70" s="360"/>
      <c r="K70" s="360"/>
    </row>
    <row r="71" spans="1:11" x14ac:dyDescent="0.45">
      <c r="A71" s="355"/>
      <c r="B71" s="374"/>
      <c r="C71" s="364"/>
      <c r="D71" s="375"/>
      <c r="E71" s="355"/>
      <c r="F71" s="361"/>
      <c r="G71" s="360"/>
      <c r="H71" s="361"/>
      <c r="I71" s="360"/>
      <c r="J71" s="361"/>
      <c r="K71" s="360"/>
    </row>
    <row r="72" spans="1:11" x14ac:dyDescent="0.45">
      <c r="A72" s="355"/>
      <c r="B72" s="412" t="s">
        <v>273</v>
      </c>
      <c r="C72" s="369"/>
      <c r="D72" s="413"/>
      <c r="E72" s="355"/>
      <c r="F72" s="361"/>
      <c r="G72" s="360"/>
      <c r="H72" s="379"/>
      <c r="I72" s="372"/>
      <c r="J72" s="379"/>
      <c r="K72" s="379"/>
    </row>
    <row r="73" spans="1:11" x14ac:dyDescent="0.45">
      <c r="A73" s="355"/>
      <c r="B73" s="414"/>
      <c r="C73" s="377"/>
      <c r="D73" s="415"/>
      <c r="E73" s="355"/>
      <c r="F73" s="361"/>
      <c r="G73" s="360"/>
      <c r="H73" s="361"/>
      <c r="I73" s="360"/>
      <c r="J73" s="361"/>
      <c r="K73" s="360"/>
    </row>
    <row r="74" spans="1:11" x14ac:dyDescent="0.45">
      <c r="A74" s="355"/>
      <c r="B74" s="416" t="s">
        <v>68</v>
      </c>
      <c r="C74" s="357"/>
      <c r="D74" s="417"/>
      <c r="E74" s="355"/>
      <c r="F74" s="361"/>
      <c r="G74" s="360"/>
      <c r="H74" s="361"/>
      <c r="I74" s="360"/>
      <c r="J74" s="361"/>
      <c r="K74" s="360"/>
    </row>
    <row r="75" spans="1:11" x14ac:dyDescent="0.45">
      <c r="A75" s="355"/>
      <c r="B75" s="416" t="s">
        <v>69</v>
      </c>
      <c r="C75" s="357"/>
      <c r="D75" s="417"/>
      <c r="E75" s="355"/>
      <c r="F75" s="361"/>
      <c r="G75" s="360"/>
      <c r="H75" s="361"/>
      <c r="I75" s="360"/>
      <c r="J75" s="361"/>
      <c r="K75" s="360"/>
    </row>
    <row r="76" spans="1:11" x14ac:dyDescent="0.45">
      <c r="A76" s="355">
        <v>1</v>
      </c>
      <c r="B76" s="374" t="s">
        <v>150</v>
      </c>
      <c r="C76" s="364"/>
      <c r="D76" s="375"/>
      <c r="E76" s="355" t="s">
        <v>61</v>
      </c>
      <c r="F76" s="361">
        <v>130</v>
      </c>
      <c r="G76" s="360"/>
      <c r="H76" s="360"/>
      <c r="I76" s="360"/>
      <c r="J76" s="360"/>
      <c r="K76" s="360"/>
    </row>
    <row r="77" spans="1:11" x14ac:dyDescent="0.45">
      <c r="A77" s="355"/>
      <c r="B77" s="374" t="s">
        <v>225</v>
      </c>
      <c r="C77" s="364"/>
      <c r="D77" s="375"/>
      <c r="E77" s="355"/>
      <c r="F77" s="361"/>
      <c r="G77" s="360"/>
      <c r="H77" s="360"/>
      <c r="I77" s="360"/>
      <c r="J77" s="360"/>
      <c r="K77" s="360"/>
    </row>
    <row r="78" spans="1:11" x14ac:dyDescent="0.45">
      <c r="A78" s="355">
        <v>2</v>
      </c>
      <c r="B78" s="374" t="s">
        <v>226</v>
      </c>
      <c r="C78" s="364"/>
      <c r="D78" s="375"/>
      <c r="E78" s="355" t="s">
        <v>61</v>
      </c>
      <c r="F78" s="361">
        <v>45</v>
      </c>
      <c r="G78" s="360"/>
      <c r="H78" s="360"/>
      <c r="I78" s="360"/>
      <c r="J78" s="360"/>
      <c r="K78" s="360"/>
    </row>
    <row r="79" spans="1:11" x14ac:dyDescent="0.45">
      <c r="A79" s="355"/>
      <c r="B79" s="374" t="s">
        <v>225</v>
      </c>
      <c r="C79" s="364"/>
      <c r="D79" s="375"/>
      <c r="E79" s="355"/>
      <c r="F79" s="361"/>
      <c r="G79" s="360"/>
      <c r="H79" s="361"/>
      <c r="I79" s="360"/>
      <c r="J79" s="361"/>
      <c r="K79" s="360"/>
    </row>
    <row r="80" spans="1:11" x14ac:dyDescent="0.45">
      <c r="A80" s="355"/>
      <c r="B80" s="374"/>
      <c r="C80" s="364"/>
      <c r="D80" s="375"/>
      <c r="E80" s="355"/>
      <c r="F80" s="361"/>
      <c r="G80" s="360"/>
      <c r="H80" s="361"/>
      <c r="I80" s="360"/>
      <c r="J80" s="361"/>
      <c r="K80" s="360"/>
    </row>
    <row r="81" spans="1:11" x14ac:dyDescent="0.45">
      <c r="A81" s="418"/>
      <c r="B81" s="345" t="s">
        <v>70</v>
      </c>
      <c r="C81" s="345"/>
      <c r="D81" s="345"/>
      <c r="E81" s="418"/>
      <c r="F81" s="419"/>
      <c r="G81" s="420"/>
      <c r="H81" s="421">
        <f>SUM(H76:H80)</f>
        <v>0</v>
      </c>
      <c r="I81" s="422"/>
      <c r="J81" s="421">
        <f>SUM(J76:J80)</f>
        <v>0</v>
      </c>
      <c r="K81" s="421">
        <f>SUM(K76:K80)</f>
        <v>0</v>
      </c>
    </row>
    <row r="82" spans="1:11" x14ac:dyDescent="0.45">
      <c r="A82" s="355"/>
      <c r="B82" s="374"/>
      <c r="C82" s="364"/>
      <c r="D82" s="375"/>
      <c r="E82" s="355"/>
      <c r="F82" s="361"/>
      <c r="G82" s="360"/>
      <c r="H82" s="361"/>
      <c r="I82" s="360"/>
      <c r="J82" s="361"/>
      <c r="K82" s="360"/>
    </row>
    <row r="83" spans="1:11" s="382" customFormat="1" ht="33" customHeight="1" x14ac:dyDescent="0.45">
      <c r="A83" s="380"/>
      <c r="B83" s="381"/>
      <c r="D83" s="383"/>
      <c r="E83" s="384"/>
      <c r="F83" s="385"/>
      <c r="G83" s="386"/>
      <c r="H83" s="385"/>
      <c r="I83" s="386"/>
      <c r="J83" s="386"/>
      <c r="K83" s="387"/>
    </row>
    <row r="84" spans="1:11" s="382" customFormat="1" ht="15.6" customHeight="1" x14ac:dyDescent="0.45">
      <c r="A84" s="387"/>
      <c r="B84" s="388"/>
      <c r="D84" s="389"/>
      <c r="E84" s="390"/>
      <c r="F84" s="389"/>
      <c r="G84" s="391"/>
      <c r="H84" s="389"/>
      <c r="I84" s="389"/>
      <c r="J84" s="391"/>
      <c r="K84" s="387"/>
    </row>
    <row r="85" spans="1:11" s="382" customFormat="1" ht="15.6" customHeight="1" x14ac:dyDescent="0.45">
      <c r="A85" s="387"/>
      <c r="B85" s="388"/>
      <c r="D85" s="389"/>
      <c r="E85" s="390"/>
      <c r="F85" s="389"/>
      <c r="G85" s="391"/>
      <c r="H85" s="391"/>
      <c r="I85" s="391"/>
      <c r="J85" s="391"/>
      <c r="K85" s="387"/>
    </row>
    <row r="86" spans="1:11" s="382" customFormat="1" ht="33" customHeight="1" x14ac:dyDescent="0.45">
      <c r="A86" s="388"/>
      <c r="B86" s="385"/>
      <c r="C86" s="392"/>
      <c r="D86" s="388"/>
      <c r="E86" s="393"/>
      <c r="F86" s="393"/>
      <c r="G86" s="386"/>
      <c r="H86" s="388"/>
      <c r="I86" s="386"/>
      <c r="J86" s="386"/>
      <c r="K86" s="387"/>
    </row>
    <row r="87" spans="1:11" s="382" customFormat="1" ht="15.6" customHeight="1" x14ac:dyDescent="0.45">
      <c r="A87" s="387"/>
      <c r="B87" s="388"/>
      <c r="C87" s="394"/>
      <c r="D87" s="387"/>
      <c r="E87" s="387"/>
      <c r="F87" s="387"/>
      <c r="G87" s="395"/>
      <c r="H87" s="387"/>
      <c r="I87" s="387"/>
      <c r="J87" s="387"/>
      <c r="K87" s="387"/>
    </row>
    <row r="88" spans="1:11" s="382" customFormat="1" ht="16.5" customHeight="1" x14ac:dyDescent="0.45">
      <c r="A88" s="388"/>
      <c r="B88" s="388"/>
      <c r="C88" s="394"/>
      <c r="D88" s="389"/>
      <c r="E88" s="389"/>
      <c r="F88" s="396"/>
      <c r="G88" s="391"/>
      <c r="H88" s="397"/>
      <c r="I88" s="397"/>
      <c r="J88" s="397"/>
      <c r="K88" s="387"/>
    </row>
    <row r="89" spans="1:11" s="382" customFormat="1" ht="18" customHeight="1" x14ac:dyDescent="0.45">
      <c r="A89" s="388"/>
      <c r="B89" s="389"/>
      <c r="C89" s="394"/>
      <c r="D89" s="389"/>
      <c r="E89" s="389"/>
      <c r="F89" s="396"/>
      <c r="G89" s="391"/>
      <c r="H89" s="397"/>
      <c r="I89" s="397"/>
      <c r="J89" s="397"/>
      <c r="K89" s="387"/>
    </row>
    <row r="90" spans="1:11" s="382" customFormat="1" ht="18" customHeight="1" x14ac:dyDescent="0.45">
      <c r="A90" s="388"/>
      <c r="B90" s="389"/>
      <c r="C90" s="394"/>
      <c r="D90" s="389"/>
      <c r="E90" s="389"/>
      <c r="F90" s="396"/>
      <c r="G90" s="391"/>
      <c r="H90" s="397"/>
      <c r="I90" s="397"/>
      <c r="J90" s="397"/>
      <c r="K90" s="387"/>
    </row>
    <row r="91" spans="1:11" ht="18" customHeight="1" x14ac:dyDescent="0.45">
      <c r="A91" s="331" t="s">
        <v>188</v>
      </c>
      <c r="B91" s="331"/>
      <c r="C91" s="331"/>
      <c r="D91" s="331"/>
      <c r="E91" s="331"/>
      <c r="F91" s="331"/>
      <c r="G91" s="331"/>
      <c r="H91" s="331"/>
      <c r="I91" s="331"/>
      <c r="J91" s="331"/>
      <c r="K91" s="331"/>
    </row>
    <row r="92" spans="1:11" ht="18" customHeight="1" x14ac:dyDescent="0.45">
      <c r="A92" s="318" t="s">
        <v>8</v>
      </c>
      <c r="B92" s="318"/>
      <c r="C92" s="318" t="s">
        <v>195</v>
      </c>
      <c r="D92" s="319"/>
      <c r="E92" s="319"/>
      <c r="F92" s="320"/>
      <c r="G92" s="320"/>
      <c r="H92" s="320"/>
      <c r="I92" s="321" t="s">
        <v>10</v>
      </c>
      <c r="J92" s="322" t="s">
        <v>162</v>
      </c>
      <c r="K92" s="322"/>
    </row>
    <row r="93" spans="1:11" ht="18" customHeight="1" x14ac:dyDescent="0.45">
      <c r="A93" s="318" t="s">
        <v>9</v>
      </c>
      <c r="B93" s="318"/>
      <c r="C93" s="318" t="s">
        <v>196</v>
      </c>
      <c r="D93" s="319"/>
      <c r="E93" s="319"/>
      <c r="F93" s="320"/>
      <c r="G93" s="320"/>
      <c r="H93" s="320"/>
      <c r="I93" s="321" t="s">
        <v>11</v>
      </c>
      <c r="J93" s="322" t="s">
        <v>162</v>
      </c>
      <c r="K93" s="322"/>
    </row>
    <row r="94" spans="1:11" ht="1.5" customHeight="1" x14ac:dyDescent="0.45">
      <c r="A94" s="423"/>
      <c r="B94" s="339"/>
      <c r="C94" s="340"/>
      <c r="D94" s="341"/>
      <c r="E94" s="424"/>
      <c r="F94" s="425"/>
      <c r="G94" s="426"/>
      <c r="H94" s="427"/>
      <c r="I94" s="426"/>
      <c r="J94" s="427"/>
      <c r="K94" s="403"/>
    </row>
    <row r="95" spans="1:11" x14ac:dyDescent="0.45">
      <c r="A95" s="338" t="s">
        <v>0</v>
      </c>
      <c r="B95" s="339" t="s">
        <v>12</v>
      </c>
      <c r="C95" s="340"/>
      <c r="D95" s="428"/>
      <c r="E95" s="338" t="s">
        <v>1</v>
      </c>
      <c r="F95" s="342" t="s">
        <v>2</v>
      </c>
      <c r="G95" s="426" t="s">
        <v>3</v>
      </c>
      <c r="H95" s="427"/>
      <c r="I95" s="426" t="s">
        <v>6</v>
      </c>
      <c r="J95" s="427"/>
      <c r="K95" s="342" t="s">
        <v>7</v>
      </c>
    </row>
    <row r="96" spans="1:11" ht="18" customHeight="1" x14ac:dyDescent="0.45">
      <c r="A96" s="343"/>
      <c r="B96" s="344"/>
      <c r="C96" s="345"/>
      <c r="D96" s="429"/>
      <c r="E96" s="343"/>
      <c r="F96" s="347"/>
      <c r="G96" s="430" t="s">
        <v>4</v>
      </c>
      <c r="H96" s="430" t="s">
        <v>5</v>
      </c>
      <c r="I96" s="430" t="s">
        <v>4</v>
      </c>
      <c r="J96" s="430" t="s">
        <v>5</v>
      </c>
      <c r="K96" s="347"/>
    </row>
    <row r="97" spans="1:11" ht="18" customHeight="1" x14ac:dyDescent="0.45">
      <c r="A97" s="431"/>
      <c r="B97" s="432" t="s">
        <v>76</v>
      </c>
      <c r="C97" s="432"/>
      <c r="D97" s="432"/>
      <c r="E97" s="431"/>
      <c r="F97" s="433"/>
      <c r="G97" s="434"/>
      <c r="H97" s="435"/>
      <c r="I97" s="434"/>
      <c r="J97" s="435"/>
      <c r="K97" s="434"/>
    </row>
    <row r="98" spans="1:11" ht="18" customHeight="1" x14ac:dyDescent="0.45">
      <c r="A98" s="355">
        <v>1</v>
      </c>
      <c r="B98" s="374" t="s">
        <v>219</v>
      </c>
      <c r="C98" s="357"/>
      <c r="D98" s="417"/>
      <c r="E98" s="355" t="s">
        <v>61</v>
      </c>
      <c r="F98" s="361">
        <v>160</v>
      </c>
      <c r="G98" s="360"/>
      <c r="H98" s="360"/>
      <c r="I98" s="360"/>
      <c r="J98" s="360"/>
      <c r="K98" s="360"/>
    </row>
    <row r="99" spans="1:11" ht="18" customHeight="1" x14ac:dyDescent="0.45">
      <c r="A99" s="355">
        <v>2</v>
      </c>
      <c r="B99" s="374" t="s">
        <v>73</v>
      </c>
      <c r="C99" s="364"/>
      <c r="D99" s="375"/>
      <c r="E99" s="355" t="s">
        <v>71</v>
      </c>
      <c r="F99" s="361">
        <v>200</v>
      </c>
      <c r="G99" s="360"/>
      <c r="H99" s="360"/>
      <c r="I99" s="360"/>
      <c r="J99" s="360"/>
      <c r="K99" s="360"/>
    </row>
    <row r="100" spans="1:11" ht="18" customHeight="1" x14ac:dyDescent="0.45">
      <c r="A100" s="355">
        <v>3</v>
      </c>
      <c r="B100" s="374" t="s">
        <v>64</v>
      </c>
      <c r="C100" s="364"/>
      <c r="D100" s="375"/>
      <c r="E100" s="355"/>
      <c r="F100" s="361"/>
      <c r="G100" s="360"/>
      <c r="H100" s="360"/>
      <c r="I100" s="360"/>
      <c r="J100" s="360"/>
      <c r="K100" s="360"/>
    </row>
    <row r="101" spans="1:11" ht="18" customHeight="1" x14ac:dyDescent="0.45">
      <c r="A101" s="355"/>
      <c r="B101" s="374" t="s">
        <v>65</v>
      </c>
      <c r="C101" s="364"/>
      <c r="D101" s="375"/>
      <c r="E101" s="355" t="s">
        <v>62</v>
      </c>
      <c r="F101" s="361">
        <v>66</v>
      </c>
      <c r="G101" s="360"/>
      <c r="H101" s="360"/>
      <c r="I101" s="360"/>
      <c r="J101" s="360"/>
      <c r="K101" s="360"/>
    </row>
    <row r="102" spans="1:11" ht="18" customHeight="1" x14ac:dyDescent="0.45">
      <c r="A102" s="355"/>
      <c r="B102" s="374" t="s">
        <v>66</v>
      </c>
      <c r="C102" s="364"/>
      <c r="D102" s="375"/>
      <c r="E102" s="355" t="s">
        <v>62</v>
      </c>
      <c r="F102" s="361">
        <v>150</v>
      </c>
      <c r="G102" s="360"/>
      <c r="H102" s="360"/>
      <c r="I102" s="360"/>
      <c r="J102" s="360"/>
      <c r="K102" s="360"/>
    </row>
    <row r="103" spans="1:11" ht="18" customHeight="1" x14ac:dyDescent="0.45">
      <c r="A103" s="355">
        <v>4</v>
      </c>
      <c r="B103" s="374" t="s">
        <v>72</v>
      </c>
      <c r="C103" s="364"/>
      <c r="D103" s="375"/>
      <c r="E103" s="355" t="s">
        <v>61</v>
      </c>
      <c r="F103" s="361">
        <v>320</v>
      </c>
      <c r="G103" s="360"/>
      <c r="H103" s="360"/>
      <c r="I103" s="360"/>
      <c r="J103" s="360"/>
      <c r="K103" s="360"/>
    </row>
    <row r="104" spans="1:11" ht="18" customHeight="1" x14ac:dyDescent="0.45">
      <c r="A104" s="355">
        <v>5</v>
      </c>
      <c r="B104" s="374" t="s">
        <v>220</v>
      </c>
      <c r="C104" s="364"/>
      <c r="D104" s="375"/>
      <c r="E104" s="355" t="s">
        <v>61</v>
      </c>
      <c r="F104" s="361">
        <v>10</v>
      </c>
      <c r="G104" s="360"/>
      <c r="H104" s="360"/>
      <c r="I104" s="360"/>
      <c r="J104" s="360"/>
      <c r="K104" s="360"/>
    </row>
    <row r="105" spans="1:11" ht="18" customHeight="1" x14ac:dyDescent="0.45">
      <c r="A105" s="355">
        <v>6</v>
      </c>
      <c r="B105" s="409" t="s">
        <v>221</v>
      </c>
      <c r="C105" s="410"/>
      <c r="D105" s="411"/>
      <c r="E105" s="355" t="s">
        <v>61</v>
      </c>
      <c r="F105" s="361">
        <v>16</v>
      </c>
      <c r="G105" s="360"/>
      <c r="H105" s="360"/>
      <c r="I105" s="360"/>
      <c r="J105" s="360"/>
      <c r="K105" s="360"/>
    </row>
    <row r="106" spans="1:11" ht="18" customHeight="1" x14ac:dyDescent="0.45">
      <c r="A106" s="355"/>
      <c r="B106" s="374"/>
      <c r="C106" s="364"/>
      <c r="D106" s="375"/>
      <c r="E106" s="355"/>
      <c r="F106" s="361"/>
      <c r="G106" s="360"/>
      <c r="H106" s="361"/>
      <c r="I106" s="360"/>
      <c r="J106" s="361"/>
      <c r="K106" s="360"/>
    </row>
    <row r="107" spans="1:11" ht="18" customHeight="1" x14ac:dyDescent="0.45">
      <c r="A107" s="355"/>
      <c r="B107" s="412" t="s">
        <v>74</v>
      </c>
      <c r="C107" s="369"/>
      <c r="D107" s="413"/>
      <c r="E107" s="355"/>
      <c r="F107" s="361"/>
      <c r="G107" s="360"/>
      <c r="H107" s="379">
        <f>SUM(H98:H106)</f>
        <v>0</v>
      </c>
      <c r="I107" s="372"/>
      <c r="J107" s="379">
        <f>SUM(J98:J106)</f>
        <v>0</v>
      </c>
      <c r="K107" s="379">
        <f>SUM(K98:K106)</f>
        <v>0</v>
      </c>
    </row>
    <row r="108" spans="1:11" ht="18" customHeight="1" x14ac:dyDescent="0.45">
      <c r="A108" s="355"/>
      <c r="B108" s="416" t="s">
        <v>75</v>
      </c>
      <c r="C108" s="357"/>
      <c r="D108" s="417"/>
      <c r="E108" s="355"/>
      <c r="F108" s="361"/>
      <c r="G108" s="360"/>
      <c r="H108" s="361"/>
      <c r="I108" s="360"/>
      <c r="J108" s="361"/>
      <c r="K108" s="360"/>
    </row>
    <row r="109" spans="1:11" ht="18" customHeight="1" x14ac:dyDescent="0.45">
      <c r="A109" s="355">
        <v>1</v>
      </c>
      <c r="B109" s="374" t="s">
        <v>222</v>
      </c>
      <c r="C109" s="364"/>
      <c r="D109" s="375"/>
      <c r="E109" s="355" t="s">
        <v>61</v>
      </c>
      <c r="F109" s="361">
        <v>100</v>
      </c>
      <c r="G109" s="360"/>
      <c r="H109" s="360"/>
      <c r="I109" s="360"/>
      <c r="J109" s="360"/>
      <c r="K109" s="360"/>
    </row>
    <row r="110" spans="1:11" x14ac:dyDescent="0.45">
      <c r="A110" s="355">
        <v>2</v>
      </c>
      <c r="B110" s="374" t="s">
        <v>223</v>
      </c>
      <c r="C110" s="364"/>
      <c r="D110" s="375"/>
      <c r="E110" s="355" t="s">
        <v>61</v>
      </c>
      <c r="F110" s="361">
        <v>8</v>
      </c>
      <c r="G110" s="360"/>
      <c r="H110" s="360"/>
      <c r="I110" s="360"/>
      <c r="J110" s="360"/>
      <c r="K110" s="360"/>
    </row>
    <row r="111" spans="1:11" x14ac:dyDescent="0.45">
      <c r="A111" s="355">
        <v>3</v>
      </c>
      <c r="B111" s="374" t="s">
        <v>224</v>
      </c>
      <c r="C111" s="364"/>
      <c r="D111" s="375"/>
      <c r="E111" s="355" t="s">
        <v>61</v>
      </c>
      <c r="F111" s="361">
        <v>108</v>
      </c>
      <c r="G111" s="360"/>
      <c r="H111" s="360"/>
      <c r="I111" s="360"/>
      <c r="J111" s="360"/>
      <c r="K111" s="360"/>
    </row>
    <row r="112" spans="1:11" x14ac:dyDescent="0.45">
      <c r="A112" s="418"/>
      <c r="B112" s="345" t="s">
        <v>77</v>
      </c>
      <c r="C112" s="345"/>
      <c r="D112" s="345"/>
      <c r="E112" s="418"/>
      <c r="F112" s="419"/>
      <c r="G112" s="420"/>
      <c r="H112" s="421">
        <f>SUM(H109:H111)</f>
        <v>0</v>
      </c>
      <c r="I112" s="422"/>
      <c r="J112" s="421">
        <f>SUM(J109:J111)</f>
        <v>0</v>
      </c>
      <c r="K112" s="421">
        <f>SUM(K109:K111)</f>
        <v>0</v>
      </c>
    </row>
    <row r="113" spans="1:11" x14ac:dyDescent="0.45">
      <c r="A113" s="355"/>
      <c r="B113" s="374"/>
      <c r="C113" s="364"/>
      <c r="D113" s="375"/>
      <c r="E113" s="355"/>
      <c r="F113" s="361"/>
      <c r="G113" s="360"/>
      <c r="H113" s="361"/>
      <c r="I113" s="360"/>
      <c r="J113" s="361"/>
      <c r="K113" s="360"/>
    </row>
    <row r="114" spans="1:11" ht="18" customHeight="1" x14ac:dyDescent="0.45">
      <c r="A114" s="355"/>
      <c r="B114" s="416" t="s">
        <v>274</v>
      </c>
      <c r="C114" s="357"/>
      <c r="D114" s="417"/>
      <c r="E114" s="355"/>
      <c r="F114" s="361"/>
      <c r="G114" s="360"/>
      <c r="H114" s="361"/>
      <c r="I114" s="353"/>
      <c r="J114" s="361"/>
      <c r="K114" s="360"/>
    </row>
    <row r="115" spans="1:11" ht="18" customHeight="1" x14ac:dyDescent="0.45">
      <c r="A115" s="355">
        <v>1</v>
      </c>
      <c r="B115" s="302" t="s">
        <v>227</v>
      </c>
      <c r="C115" s="303"/>
      <c r="D115" s="304"/>
      <c r="E115" s="296" t="s">
        <v>78</v>
      </c>
      <c r="F115" s="299">
        <v>8</v>
      </c>
      <c r="G115" s="297"/>
      <c r="H115" s="360"/>
      <c r="I115" s="297"/>
      <c r="J115" s="360"/>
      <c r="K115" s="360"/>
    </row>
    <row r="116" spans="1:11" ht="18" customHeight="1" x14ac:dyDescent="0.45">
      <c r="A116" s="355">
        <v>2</v>
      </c>
      <c r="B116" s="302" t="s">
        <v>228</v>
      </c>
      <c r="C116" s="303"/>
      <c r="D116" s="304"/>
      <c r="E116" s="293" t="s">
        <v>78</v>
      </c>
      <c r="F116" s="294">
        <v>3</v>
      </c>
      <c r="G116" s="297"/>
      <c r="H116" s="360"/>
      <c r="I116" s="295"/>
      <c r="J116" s="360"/>
      <c r="K116" s="360"/>
    </row>
    <row r="117" spans="1:11" x14ac:dyDescent="0.45">
      <c r="A117" s="355">
        <v>3</v>
      </c>
      <c r="B117" s="305" t="s">
        <v>229</v>
      </c>
      <c r="C117" s="303"/>
      <c r="D117" s="306"/>
      <c r="E117" s="293" t="s">
        <v>78</v>
      </c>
      <c r="F117" s="294">
        <v>1</v>
      </c>
      <c r="G117" s="297"/>
      <c r="H117" s="360"/>
      <c r="I117" s="297"/>
      <c r="J117" s="360"/>
      <c r="K117" s="360"/>
    </row>
    <row r="118" spans="1:11" x14ac:dyDescent="0.45">
      <c r="A118" s="355">
        <v>4</v>
      </c>
      <c r="B118" s="307" t="s">
        <v>230</v>
      </c>
      <c r="C118" s="308"/>
      <c r="D118" s="304"/>
      <c r="E118" s="293" t="s">
        <v>78</v>
      </c>
      <c r="F118" s="299">
        <v>1</v>
      </c>
      <c r="G118" s="297"/>
      <c r="H118" s="360"/>
      <c r="I118" s="297"/>
      <c r="J118" s="360"/>
      <c r="K118" s="360"/>
    </row>
    <row r="119" spans="1:11" x14ac:dyDescent="0.45">
      <c r="A119" s="355">
        <v>5</v>
      </c>
      <c r="B119" s="302" t="s">
        <v>231</v>
      </c>
      <c r="C119" s="303"/>
      <c r="D119" s="305"/>
      <c r="E119" s="293" t="s">
        <v>78</v>
      </c>
      <c r="F119" s="294">
        <v>6</v>
      </c>
      <c r="G119" s="297"/>
      <c r="H119" s="360"/>
      <c r="I119" s="295"/>
      <c r="J119" s="360"/>
      <c r="K119" s="360"/>
    </row>
    <row r="120" spans="1:11" x14ac:dyDescent="0.45">
      <c r="A120" s="355">
        <v>6</v>
      </c>
      <c r="B120" s="302" t="s">
        <v>232</v>
      </c>
      <c r="C120" s="303"/>
      <c r="D120" s="304"/>
      <c r="E120" s="293" t="s">
        <v>78</v>
      </c>
      <c r="F120" s="299">
        <v>2</v>
      </c>
      <c r="G120" s="297"/>
      <c r="H120" s="360"/>
      <c r="I120" s="300"/>
      <c r="J120" s="360"/>
      <c r="K120" s="360"/>
    </row>
    <row r="121" spans="1:11" x14ac:dyDescent="0.45">
      <c r="A121" s="355">
        <v>7</v>
      </c>
      <c r="B121" s="305" t="s">
        <v>233</v>
      </c>
      <c r="D121" s="304"/>
      <c r="E121" s="296" t="s">
        <v>46</v>
      </c>
      <c r="F121" s="294">
        <v>30</v>
      </c>
      <c r="G121" s="297"/>
      <c r="H121" s="360"/>
      <c r="I121" s="300"/>
      <c r="J121" s="360"/>
      <c r="K121" s="360"/>
    </row>
    <row r="122" spans="1:11" x14ac:dyDescent="0.45">
      <c r="A122" s="355">
        <v>8</v>
      </c>
      <c r="B122" s="307" t="s">
        <v>234</v>
      </c>
      <c r="C122" s="308"/>
      <c r="D122" s="304"/>
      <c r="E122" s="298" t="s">
        <v>46</v>
      </c>
      <c r="F122" s="299">
        <v>12</v>
      </c>
      <c r="G122" s="297"/>
      <c r="H122" s="360"/>
      <c r="I122" s="300"/>
      <c r="J122" s="360"/>
      <c r="K122" s="360"/>
    </row>
    <row r="123" spans="1:11" x14ac:dyDescent="0.45">
      <c r="A123" s="355">
        <v>9</v>
      </c>
      <c r="B123" s="307" t="s">
        <v>235</v>
      </c>
      <c r="C123" s="308"/>
      <c r="D123" s="304"/>
      <c r="E123" s="293" t="s">
        <v>46</v>
      </c>
      <c r="F123" s="294">
        <v>6</v>
      </c>
      <c r="G123" s="295"/>
      <c r="H123" s="360"/>
      <c r="I123" s="300"/>
      <c r="J123" s="360"/>
      <c r="K123" s="360"/>
    </row>
    <row r="124" spans="1:11" x14ac:dyDescent="0.45">
      <c r="A124" s="355">
        <v>10</v>
      </c>
      <c r="B124" s="307" t="s">
        <v>236</v>
      </c>
      <c r="C124" s="308"/>
      <c r="D124" s="304"/>
      <c r="E124" s="296" t="s">
        <v>46</v>
      </c>
      <c r="F124" s="299">
        <v>6</v>
      </c>
      <c r="G124" s="297"/>
      <c r="H124" s="360"/>
      <c r="I124" s="300"/>
      <c r="J124" s="360"/>
      <c r="K124" s="360"/>
    </row>
    <row r="125" spans="1:11" x14ac:dyDescent="0.45">
      <c r="A125" s="355"/>
      <c r="B125" s="363"/>
      <c r="C125" s="364"/>
      <c r="D125" s="365"/>
      <c r="E125" s="355"/>
      <c r="F125" s="360"/>
      <c r="G125" s="371"/>
      <c r="H125" s="361"/>
      <c r="I125" s="360"/>
      <c r="J125" s="361"/>
      <c r="K125" s="360"/>
    </row>
    <row r="126" spans="1:11" ht="18" customHeight="1" x14ac:dyDescent="0.45">
      <c r="A126" s="355"/>
      <c r="B126" s="412" t="s">
        <v>275</v>
      </c>
      <c r="C126" s="369"/>
      <c r="D126" s="413"/>
      <c r="E126" s="355"/>
      <c r="F126" s="361"/>
      <c r="G126" s="360"/>
      <c r="H126" s="379">
        <f>SUM(H115:H125)</f>
        <v>0</v>
      </c>
      <c r="I126" s="372"/>
      <c r="J126" s="379">
        <f>SUM(J115:J125)</f>
        <v>0</v>
      </c>
      <c r="K126" s="379">
        <f>SUM(K115:K125)</f>
        <v>0</v>
      </c>
    </row>
    <row r="127" spans="1:11" s="382" customFormat="1" ht="28.15" customHeight="1" x14ac:dyDescent="0.45">
      <c r="A127" s="380"/>
      <c r="B127" s="381"/>
      <c r="D127" s="383"/>
      <c r="E127" s="384"/>
      <c r="F127" s="385"/>
      <c r="G127" s="386"/>
      <c r="H127" s="385"/>
      <c r="I127" s="386"/>
      <c r="J127" s="386"/>
      <c r="K127" s="387"/>
    </row>
    <row r="128" spans="1:11" s="382" customFormat="1" ht="15.6" customHeight="1" x14ac:dyDescent="0.45">
      <c r="A128" s="387"/>
      <c r="B128" s="388"/>
      <c r="D128" s="389"/>
      <c r="E128" s="390"/>
      <c r="F128" s="389"/>
      <c r="G128" s="391"/>
      <c r="H128" s="389"/>
      <c r="I128" s="389"/>
      <c r="J128" s="391"/>
      <c r="K128" s="387"/>
    </row>
    <row r="129" spans="1:11" s="382" customFormat="1" ht="15.6" customHeight="1" x14ac:dyDescent="0.45">
      <c r="A129" s="387"/>
      <c r="B129" s="388"/>
      <c r="D129" s="389"/>
      <c r="E129" s="390"/>
      <c r="F129" s="389"/>
      <c r="G129" s="391"/>
      <c r="H129" s="391"/>
      <c r="I129" s="391"/>
      <c r="J129" s="391"/>
      <c r="K129" s="387"/>
    </row>
    <row r="130" spans="1:11" s="382" customFormat="1" ht="28.15" customHeight="1" x14ac:dyDescent="0.45">
      <c r="A130" s="388"/>
      <c r="B130" s="385"/>
      <c r="C130" s="392"/>
      <c r="D130" s="388"/>
      <c r="E130" s="393"/>
      <c r="F130" s="393"/>
      <c r="G130" s="386"/>
      <c r="H130" s="388"/>
      <c r="I130" s="386"/>
      <c r="J130" s="386"/>
      <c r="K130" s="387"/>
    </row>
    <row r="131" spans="1:11" s="382" customFormat="1" ht="15.6" customHeight="1" x14ac:dyDescent="0.45">
      <c r="A131" s="387"/>
      <c r="B131" s="388"/>
      <c r="C131" s="394"/>
      <c r="D131" s="387"/>
      <c r="E131" s="387"/>
      <c r="F131" s="387"/>
      <c r="G131" s="395"/>
      <c r="H131" s="387"/>
      <c r="I131" s="387"/>
      <c r="J131" s="387"/>
      <c r="K131" s="387"/>
    </row>
    <row r="132" spans="1:11" s="382" customFormat="1" ht="18.600000000000001" customHeight="1" x14ac:dyDescent="0.45">
      <c r="A132" s="388"/>
      <c r="B132" s="388"/>
      <c r="C132" s="394"/>
      <c r="D132" s="389"/>
      <c r="E132" s="389"/>
      <c r="F132" s="396"/>
      <c r="G132" s="391"/>
      <c r="H132" s="397"/>
      <c r="I132" s="397"/>
      <c r="J132" s="397"/>
      <c r="K132" s="387"/>
    </row>
    <row r="133" spans="1:11" s="382" customFormat="1" ht="18.600000000000001" customHeight="1" x14ac:dyDescent="0.45">
      <c r="A133" s="388"/>
      <c r="B133" s="388"/>
      <c r="C133" s="394"/>
      <c r="D133" s="389"/>
      <c r="E133" s="389"/>
      <c r="F133" s="396"/>
      <c r="G133" s="391"/>
      <c r="H133" s="397"/>
      <c r="I133" s="397"/>
      <c r="J133" s="397"/>
      <c r="K133" s="387"/>
    </row>
    <row r="134" spans="1:11" ht="18" customHeight="1" x14ac:dyDescent="0.45">
      <c r="A134" s="317" t="s">
        <v>188</v>
      </c>
      <c r="B134" s="317"/>
      <c r="C134" s="317"/>
      <c r="D134" s="317"/>
      <c r="E134" s="317"/>
      <c r="F134" s="317"/>
      <c r="G134" s="317"/>
      <c r="H134" s="317"/>
      <c r="I134" s="317"/>
      <c r="J134" s="317"/>
      <c r="K134" s="317"/>
    </row>
    <row r="135" spans="1:11" ht="18" customHeight="1" x14ac:dyDescent="0.45">
      <c r="A135" s="318" t="s">
        <v>8</v>
      </c>
      <c r="B135" s="318"/>
      <c r="C135" s="318" t="s">
        <v>195</v>
      </c>
      <c r="D135" s="319"/>
      <c r="E135" s="319"/>
      <c r="F135" s="320"/>
      <c r="G135" s="320"/>
      <c r="H135" s="320"/>
      <c r="I135" s="321" t="s">
        <v>10</v>
      </c>
      <c r="J135" s="322" t="s">
        <v>162</v>
      </c>
      <c r="K135" s="322"/>
    </row>
    <row r="136" spans="1:11" ht="18" customHeight="1" x14ac:dyDescent="0.45">
      <c r="A136" s="318" t="s">
        <v>9</v>
      </c>
      <c r="B136" s="318"/>
      <c r="C136" s="318" t="s">
        <v>196</v>
      </c>
      <c r="D136" s="319"/>
      <c r="E136" s="319"/>
      <c r="F136" s="320"/>
      <c r="G136" s="320"/>
      <c r="H136" s="320"/>
      <c r="I136" s="321" t="s">
        <v>11</v>
      </c>
      <c r="J136" s="322" t="s">
        <v>162</v>
      </c>
      <c r="K136" s="322"/>
    </row>
    <row r="137" spans="1:11" ht="1.5" customHeight="1" x14ac:dyDescent="0.45">
      <c r="A137" s="423"/>
      <c r="B137" s="339"/>
      <c r="C137" s="340"/>
      <c r="D137" s="341"/>
      <c r="E137" s="424"/>
      <c r="F137" s="425"/>
      <c r="G137" s="426"/>
      <c r="H137" s="427"/>
      <c r="I137" s="426"/>
      <c r="J137" s="427"/>
      <c r="K137" s="403"/>
    </row>
    <row r="138" spans="1:11" x14ac:dyDescent="0.45">
      <c r="A138" s="338" t="s">
        <v>0</v>
      </c>
      <c r="B138" s="339" t="s">
        <v>12</v>
      </c>
      <c r="C138" s="340"/>
      <c r="D138" s="341"/>
      <c r="E138" s="338" t="s">
        <v>1</v>
      </c>
      <c r="F138" s="342" t="s">
        <v>2</v>
      </c>
      <c r="G138" s="426" t="s">
        <v>3</v>
      </c>
      <c r="H138" s="427"/>
      <c r="I138" s="426" t="s">
        <v>6</v>
      </c>
      <c r="J138" s="427"/>
      <c r="K138" s="342" t="s">
        <v>7</v>
      </c>
    </row>
    <row r="139" spans="1:11" ht="18" customHeight="1" x14ac:dyDescent="0.45">
      <c r="A139" s="343"/>
      <c r="B139" s="344"/>
      <c r="C139" s="345"/>
      <c r="D139" s="346"/>
      <c r="E139" s="343"/>
      <c r="F139" s="347"/>
      <c r="G139" s="430" t="s">
        <v>4</v>
      </c>
      <c r="H139" s="430" t="s">
        <v>5</v>
      </c>
      <c r="I139" s="430" t="s">
        <v>4</v>
      </c>
      <c r="J139" s="430" t="s">
        <v>5</v>
      </c>
      <c r="K139" s="347"/>
    </row>
    <row r="140" spans="1:11" ht="18" customHeight="1" x14ac:dyDescent="0.45">
      <c r="A140" s="355"/>
      <c r="B140" s="416" t="s">
        <v>276</v>
      </c>
      <c r="C140" s="357"/>
      <c r="D140" s="417"/>
      <c r="E140" s="355"/>
      <c r="F140" s="361"/>
      <c r="G140" s="360"/>
      <c r="H140" s="361"/>
      <c r="I140" s="360"/>
      <c r="J140" s="361"/>
      <c r="K140" s="360"/>
    </row>
    <row r="141" spans="1:11" ht="18" customHeight="1" x14ac:dyDescent="0.45">
      <c r="A141" s="355">
        <v>1</v>
      </c>
      <c r="B141" s="374" t="s">
        <v>79</v>
      </c>
      <c r="C141" s="364"/>
      <c r="D141" s="375"/>
      <c r="E141" s="355" t="s">
        <v>78</v>
      </c>
      <c r="F141" s="361">
        <v>1</v>
      </c>
      <c r="G141" s="360"/>
      <c r="H141" s="360"/>
      <c r="I141" s="360"/>
      <c r="J141" s="360"/>
      <c r="K141" s="360"/>
    </row>
    <row r="142" spans="1:11" ht="18" customHeight="1" x14ac:dyDescent="0.45">
      <c r="A142" s="355">
        <v>2</v>
      </c>
      <c r="B142" s="374" t="s">
        <v>237</v>
      </c>
      <c r="C142" s="364"/>
      <c r="D142" s="375"/>
      <c r="E142" s="355" t="s">
        <v>78</v>
      </c>
      <c r="F142" s="361">
        <v>1</v>
      </c>
      <c r="G142" s="360"/>
      <c r="H142" s="360"/>
      <c r="I142" s="360"/>
      <c r="J142" s="360"/>
      <c r="K142" s="360"/>
    </row>
    <row r="143" spans="1:11" ht="18" customHeight="1" x14ac:dyDescent="0.45">
      <c r="A143" s="355">
        <v>3</v>
      </c>
      <c r="B143" s="374" t="s">
        <v>151</v>
      </c>
      <c r="C143" s="364"/>
      <c r="D143" s="375"/>
      <c r="E143" s="355" t="s">
        <v>78</v>
      </c>
      <c r="F143" s="361">
        <v>1</v>
      </c>
      <c r="G143" s="360"/>
      <c r="H143" s="360"/>
      <c r="I143" s="360"/>
      <c r="J143" s="360"/>
      <c r="K143" s="360"/>
    </row>
    <row r="144" spans="1:11" ht="18" customHeight="1" x14ac:dyDescent="0.45">
      <c r="A144" s="355"/>
      <c r="B144" s="374" t="s">
        <v>152</v>
      </c>
      <c r="C144" s="364"/>
      <c r="D144" s="375"/>
      <c r="E144" s="355"/>
      <c r="F144" s="361"/>
      <c r="G144" s="360"/>
      <c r="H144" s="360"/>
      <c r="I144" s="360"/>
      <c r="J144" s="360"/>
      <c r="K144" s="360"/>
    </row>
    <row r="145" spans="1:11" ht="18" customHeight="1" x14ac:dyDescent="0.45">
      <c r="A145" s="355">
        <v>4</v>
      </c>
      <c r="B145" s="374" t="s">
        <v>82</v>
      </c>
      <c r="C145" s="364"/>
      <c r="D145" s="375"/>
      <c r="E145" s="355" t="s">
        <v>78</v>
      </c>
      <c r="F145" s="361">
        <v>1</v>
      </c>
      <c r="G145" s="360"/>
      <c r="H145" s="360"/>
      <c r="I145" s="360"/>
      <c r="J145" s="360"/>
      <c r="K145" s="360"/>
    </row>
    <row r="146" spans="1:11" ht="18" customHeight="1" x14ac:dyDescent="0.45">
      <c r="A146" s="355">
        <v>5</v>
      </c>
      <c r="B146" s="374" t="s">
        <v>83</v>
      </c>
      <c r="C146" s="364"/>
      <c r="D146" s="375"/>
      <c r="E146" s="355" t="s">
        <v>78</v>
      </c>
      <c r="F146" s="361">
        <v>1</v>
      </c>
      <c r="G146" s="360"/>
      <c r="H146" s="360"/>
      <c r="I146" s="360"/>
      <c r="J146" s="360"/>
      <c r="K146" s="360"/>
    </row>
    <row r="147" spans="1:11" ht="18" customHeight="1" x14ac:dyDescent="0.45">
      <c r="A147" s="355">
        <v>6</v>
      </c>
      <c r="B147" s="374" t="s">
        <v>84</v>
      </c>
      <c r="C147" s="364"/>
      <c r="D147" s="375"/>
      <c r="E147" s="355" t="s">
        <v>78</v>
      </c>
      <c r="F147" s="361">
        <v>1</v>
      </c>
      <c r="G147" s="360"/>
      <c r="H147" s="360"/>
      <c r="I147" s="360"/>
      <c r="J147" s="360"/>
      <c r="K147" s="360"/>
    </row>
    <row r="148" spans="1:11" ht="18" customHeight="1" x14ac:dyDescent="0.45">
      <c r="A148" s="355">
        <v>7</v>
      </c>
      <c r="B148" s="374" t="s">
        <v>85</v>
      </c>
      <c r="C148" s="364"/>
      <c r="D148" s="375"/>
      <c r="E148" s="355" t="s">
        <v>78</v>
      </c>
      <c r="F148" s="361">
        <v>1</v>
      </c>
      <c r="G148" s="360"/>
      <c r="H148" s="360"/>
      <c r="I148" s="360"/>
      <c r="J148" s="360"/>
      <c r="K148" s="360"/>
    </row>
    <row r="149" spans="1:11" ht="18" customHeight="1" x14ac:dyDescent="0.45">
      <c r="A149" s="355">
        <v>8</v>
      </c>
      <c r="B149" s="374" t="s">
        <v>86</v>
      </c>
      <c r="C149" s="364"/>
      <c r="D149" s="375"/>
      <c r="E149" s="355" t="s">
        <v>78</v>
      </c>
      <c r="F149" s="361">
        <v>1</v>
      </c>
      <c r="G149" s="360"/>
      <c r="H149" s="360"/>
      <c r="I149" s="360"/>
      <c r="J149" s="360"/>
      <c r="K149" s="360"/>
    </row>
    <row r="150" spans="1:11" ht="18" customHeight="1" x14ac:dyDescent="0.45">
      <c r="A150" s="355">
        <v>9</v>
      </c>
      <c r="B150" s="374" t="s">
        <v>87</v>
      </c>
      <c r="C150" s="364"/>
      <c r="D150" s="375"/>
      <c r="E150" s="355" t="s">
        <v>78</v>
      </c>
      <c r="F150" s="361">
        <v>2</v>
      </c>
      <c r="G150" s="360"/>
      <c r="H150" s="360"/>
      <c r="I150" s="360"/>
      <c r="J150" s="360"/>
      <c r="K150" s="360"/>
    </row>
    <row r="151" spans="1:11" ht="18" customHeight="1" x14ac:dyDescent="0.45">
      <c r="A151" s="355">
        <v>10</v>
      </c>
      <c r="B151" s="374" t="s">
        <v>238</v>
      </c>
      <c r="C151" s="364"/>
      <c r="D151" s="375"/>
      <c r="E151" s="355" t="s">
        <v>78</v>
      </c>
      <c r="F151" s="361">
        <v>3</v>
      </c>
      <c r="G151" s="360">
        <v>0</v>
      </c>
      <c r="H151" s="360">
        <f t="shared" ref="H141:H153" si="6">SUM(F151*G151)</f>
        <v>0</v>
      </c>
      <c r="I151" s="360">
        <v>0</v>
      </c>
      <c r="J151" s="360">
        <f t="shared" ref="J142:J153" si="7">SUM(F151*I151)</f>
        <v>0</v>
      </c>
      <c r="K151" s="360">
        <f t="shared" ref="K142:K153" si="8">SUM(H151+J151)</f>
        <v>0</v>
      </c>
    </row>
    <row r="152" spans="1:11" ht="18" customHeight="1" x14ac:dyDescent="0.45">
      <c r="A152" s="355"/>
      <c r="B152" s="374" t="s">
        <v>88</v>
      </c>
      <c r="C152" s="364"/>
      <c r="D152" s="375"/>
      <c r="E152" s="355"/>
      <c r="F152" s="361"/>
      <c r="G152" s="360"/>
      <c r="H152" s="360">
        <f t="shared" si="6"/>
        <v>0</v>
      </c>
      <c r="I152" s="360"/>
      <c r="J152" s="360">
        <f t="shared" si="7"/>
        <v>0</v>
      </c>
      <c r="K152" s="360">
        <f t="shared" si="8"/>
        <v>0</v>
      </c>
    </row>
    <row r="153" spans="1:11" ht="18" customHeight="1" x14ac:dyDescent="0.45">
      <c r="A153" s="355"/>
      <c r="B153" s="374" t="s">
        <v>89</v>
      </c>
      <c r="C153" s="364"/>
      <c r="D153" s="375"/>
      <c r="E153" s="355"/>
      <c r="F153" s="361"/>
      <c r="G153" s="360"/>
      <c r="H153" s="360">
        <f t="shared" si="6"/>
        <v>0</v>
      </c>
      <c r="I153" s="360"/>
      <c r="J153" s="360">
        <f t="shared" si="7"/>
        <v>0</v>
      </c>
      <c r="K153" s="360">
        <f t="shared" si="8"/>
        <v>0</v>
      </c>
    </row>
    <row r="154" spans="1:11" x14ac:dyDescent="0.45">
      <c r="A154" s="355"/>
      <c r="B154" s="412" t="s">
        <v>81</v>
      </c>
      <c r="C154" s="369"/>
      <c r="D154" s="413"/>
      <c r="E154" s="355"/>
      <c r="F154" s="361"/>
      <c r="G154" s="360"/>
      <c r="H154" s="379">
        <f>SUM(H141:H153)</f>
        <v>0</v>
      </c>
      <c r="I154" s="372"/>
      <c r="J154" s="379">
        <f>SUM(J141:J153)</f>
        <v>0</v>
      </c>
      <c r="K154" s="379">
        <f>SUM(K141:K153)</f>
        <v>0</v>
      </c>
    </row>
    <row r="155" spans="1:11" x14ac:dyDescent="0.45">
      <c r="A155" s="355"/>
      <c r="B155" s="414"/>
      <c r="C155" s="377"/>
      <c r="D155" s="415"/>
      <c r="E155" s="355"/>
      <c r="F155" s="361"/>
      <c r="G155" s="360"/>
      <c r="H155" s="361"/>
      <c r="I155" s="360"/>
      <c r="J155" s="361"/>
      <c r="K155" s="360"/>
    </row>
    <row r="156" spans="1:11" x14ac:dyDescent="0.45">
      <c r="A156" s="355"/>
      <c r="B156" s="416" t="s">
        <v>277</v>
      </c>
      <c r="C156" s="357"/>
      <c r="D156" s="417"/>
      <c r="E156" s="355"/>
      <c r="F156" s="361"/>
      <c r="G156" s="360"/>
      <c r="H156" s="361"/>
      <c r="I156" s="360"/>
      <c r="J156" s="361"/>
      <c r="K156" s="360"/>
    </row>
    <row r="157" spans="1:11" x14ac:dyDescent="0.45">
      <c r="A157" s="355">
        <v>1</v>
      </c>
      <c r="B157" s="374" t="s">
        <v>90</v>
      </c>
      <c r="C157" s="364"/>
      <c r="D157" s="375"/>
      <c r="E157" s="355" t="s">
        <v>61</v>
      </c>
      <c r="F157" s="361">
        <v>320</v>
      </c>
      <c r="G157" s="360"/>
      <c r="H157" s="360"/>
      <c r="I157" s="360"/>
      <c r="J157" s="360"/>
      <c r="K157" s="360"/>
    </row>
    <row r="158" spans="1:11" x14ac:dyDescent="0.45">
      <c r="A158" s="355">
        <v>2</v>
      </c>
      <c r="B158" s="374" t="s">
        <v>91</v>
      </c>
      <c r="C158" s="364"/>
      <c r="D158" s="375"/>
      <c r="E158" s="355" t="s">
        <v>61</v>
      </c>
      <c r="F158" s="361">
        <v>100</v>
      </c>
      <c r="G158" s="360"/>
      <c r="H158" s="360"/>
      <c r="I158" s="360"/>
      <c r="J158" s="360"/>
      <c r="K158" s="360"/>
    </row>
    <row r="159" spans="1:11" x14ac:dyDescent="0.45">
      <c r="A159" s="355">
        <v>3</v>
      </c>
      <c r="B159" s="374" t="s">
        <v>240</v>
      </c>
      <c r="C159" s="364"/>
      <c r="D159" s="375"/>
      <c r="E159" s="355" t="s">
        <v>61</v>
      </c>
      <c r="F159" s="361">
        <v>130</v>
      </c>
      <c r="G159" s="360"/>
      <c r="H159" s="360"/>
      <c r="I159" s="360"/>
      <c r="J159" s="360"/>
      <c r="K159" s="360"/>
    </row>
    <row r="160" spans="1:11" x14ac:dyDescent="0.45">
      <c r="A160" s="355">
        <v>4</v>
      </c>
      <c r="B160" s="374" t="s">
        <v>241</v>
      </c>
      <c r="C160" s="364"/>
      <c r="D160" s="375"/>
      <c r="E160" s="355" t="s">
        <v>61</v>
      </c>
      <c r="F160" s="361">
        <v>45</v>
      </c>
      <c r="G160" s="360"/>
      <c r="H160" s="360"/>
      <c r="I160" s="360"/>
      <c r="J160" s="360"/>
      <c r="K160" s="360"/>
    </row>
    <row r="161" spans="1:11" x14ac:dyDescent="0.45">
      <c r="A161" s="355">
        <v>5</v>
      </c>
      <c r="B161" s="374" t="s">
        <v>239</v>
      </c>
      <c r="C161" s="364"/>
      <c r="D161" s="375"/>
      <c r="E161" s="355" t="s">
        <v>218</v>
      </c>
      <c r="F161" s="361">
        <v>180</v>
      </c>
      <c r="G161" s="360"/>
      <c r="H161" s="360"/>
      <c r="I161" s="360"/>
      <c r="J161" s="360"/>
      <c r="K161" s="360"/>
    </row>
    <row r="162" spans="1:11" x14ac:dyDescent="0.45">
      <c r="A162" s="355"/>
      <c r="B162" s="412" t="s">
        <v>80</v>
      </c>
      <c r="C162" s="369"/>
      <c r="D162" s="413"/>
      <c r="E162" s="355"/>
      <c r="F162" s="361"/>
      <c r="G162" s="360"/>
      <c r="H162" s="379">
        <f>SUM(H157:H161)</f>
        <v>0</v>
      </c>
      <c r="I162" s="372"/>
      <c r="J162" s="379">
        <f>SUM(J157:J161)</f>
        <v>0</v>
      </c>
      <c r="K162" s="379">
        <f>SUM(K157:K161)</f>
        <v>0</v>
      </c>
    </row>
    <row r="163" spans="1:11" x14ac:dyDescent="0.45">
      <c r="A163" s="355"/>
      <c r="B163" s="374"/>
      <c r="C163" s="364"/>
      <c r="D163" s="375"/>
      <c r="E163" s="355"/>
      <c r="F163" s="361"/>
      <c r="G163" s="360"/>
      <c r="H163" s="361"/>
      <c r="I163" s="360"/>
      <c r="J163" s="361"/>
      <c r="K163" s="360"/>
    </row>
    <row r="164" spans="1:11" ht="18" customHeight="1" x14ac:dyDescent="0.45">
      <c r="A164" s="355"/>
      <c r="B164" s="416" t="s">
        <v>92</v>
      </c>
      <c r="C164" s="357"/>
      <c r="D164" s="417"/>
      <c r="E164" s="355"/>
      <c r="F164" s="361"/>
      <c r="G164" s="360"/>
      <c r="H164" s="361"/>
      <c r="I164" s="360"/>
      <c r="J164" s="361"/>
      <c r="K164" s="360"/>
    </row>
    <row r="165" spans="1:11" ht="18" customHeight="1" x14ac:dyDescent="0.45">
      <c r="A165" s="355"/>
      <c r="B165" s="416" t="s">
        <v>93</v>
      </c>
      <c r="C165" s="357"/>
      <c r="D165" s="417"/>
      <c r="E165" s="355"/>
      <c r="F165" s="361"/>
      <c r="G165" s="360"/>
      <c r="H165" s="361"/>
      <c r="I165" s="360"/>
      <c r="J165" s="361"/>
      <c r="K165" s="360"/>
    </row>
    <row r="166" spans="1:11" ht="18" customHeight="1" x14ac:dyDescent="0.45">
      <c r="A166" s="355">
        <v>1</v>
      </c>
      <c r="B166" s="374" t="s">
        <v>242</v>
      </c>
      <c r="C166" s="364"/>
      <c r="D166" s="375"/>
      <c r="E166" s="355"/>
      <c r="F166" s="361"/>
      <c r="G166" s="360"/>
      <c r="H166" s="361"/>
      <c r="I166" s="360"/>
      <c r="J166" s="361"/>
      <c r="K166" s="360"/>
    </row>
    <row r="167" spans="1:11" x14ac:dyDescent="0.45">
      <c r="A167" s="355"/>
      <c r="B167" s="374" t="s">
        <v>98</v>
      </c>
      <c r="C167" s="364"/>
      <c r="D167" s="375"/>
      <c r="E167" s="355"/>
      <c r="F167" s="361"/>
      <c r="G167" s="360"/>
      <c r="H167" s="361"/>
      <c r="I167" s="360"/>
      <c r="J167" s="361"/>
      <c r="K167" s="436"/>
    </row>
    <row r="168" spans="1:11" x14ac:dyDescent="0.45">
      <c r="A168" s="355"/>
      <c r="B168" s="374" t="s">
        <v>258</v>
      </c>
      <c r="C168" s="364"/>
      <c r="D168" s="375"/>
      <c r="E168" s="355" t="s">
        <v>71</v>
      </c>
      <c r="F168" s="361">
        <v>18</v>
      </c>
      <c r="G168" s="360"/>
      <c r="H168" s="361"/>
      <c r="I168" s="360"/>
      <c r="J168" s="361"/>
      <c r="K168" s="436"/>
    </row>
    <row r="169" spans="1:11" x14ac:dyDescent="0.45">
      <c r="A169" s="355"/>
      <c r="B169" s="437" t="s">
        <v>259</v>
      </c>
      <c r="C169" s="438"/>
      <c r="D169" s="439"/>
      <c r="E169" s="440" t="s">
        <v>71</v>
      </c>
      <c r="F169" s="441">
        <v>18</v>
      </c>
      <c r="G169" s="442"/>
      <c r="H169" s="441"/>
      <c r="I169" s="442"/>
      <c r="J169" s="441"/>
      <c r="K169" s="443"/>
    </row>
    <row r="170" spans="1:11" s="382" customFormat="1" ht="28.15" customHeight="1" x14ac:dyDescent="0.45">
      <c r="A170" s="380"/>
      <c r="B170" s="381"/>
      <c r="D170" s="383"/>
      <c r="E170" s="384"/>
      <c r="F170" s="385"/>
      <c r="G170" s="386"/>
      <c r="H170" s="385"/>
      <c r="I170" s="386"/>
      <c r="J170" s="386"/>
      <c r="K170" s="387"/>
    </row>
    <row r="171" spans="1:11" s="382" customFormat="1" ht="15.6" customHeight="1" x14ac:dyDescent="0.45">
      <c r="A171" s="387"/>
      <c r="B171" s="388"/>
      <c r="D171" s="389"/>
      <c r="E171" s="390"/>
      <c r="F171" s="389"/>
      <c r="G171" s="391"/>
      <c r="H171" s="389"/>
      <c r="I171" s="389"/>
      <c r="J171" s="391"/>
      <c r="K171" s="387"/>
    </row>
    <row r="172" spans="1:11" s="382" customFormat="1" ht="15.6" customHeight="1" x14ac:dyDescent="0.45">
      <c r="A172" s="387"/>
      <c r="B172" s="388"/>
      <c r="D172" s="389"/>
      <c r="E172" s="390"/>
      <c r="F172" s="389"/>
      <c r="G172" s="391"/>
      <c r="H172" s="391"/>
      <c r="I172" s="391"/>
      <c r="J172" s="391"/>
      <c r="K172" s="387"/>
    </row>
    <row r="173" spans="1:11" s="382" customFormat="1" ht="28.15" customHeight="1" x14ac:dyDescent="0.45">
      <c r="A173" s="388"/>
      <c r="B173" s="385"/>
      <c r="C173" s="392"/>
      <c r="D173" s="388"/>
      <c r="E173" s="393"/>
      <c r="F173" s="393"/>
      <c r="G173" s="386"/>
      <c r="H173" s="388"/>
      <c r="I173" s="386"/>
      <c r="J173" s="386"/>
      <c r="K173" s="387"/>
    </row>
    <row r="174" spans="1:11" s="382" customFormat="1" ht="15.6" customHeight="1" x14ac:dyDescent="0.45">
      <c r="A174" s="387"/>
      <c r="B174" s="388"/>
      <c r="C174" s="394"/>
      <c r="D174" s="387"/>
      <c r="E174" s="387"/>
      <c r="F174" s="387"/>
      <c r="G174" s="395"/>
      <c r="H174" s="387"/>
      <c r="I174" s="387"/>
      <c r="J174" s="387"/>
      <c r="K174" s="387"/>
    </row>
    <row r="175" spans="1:11" s="382" customFormat="1" ht="18.600000000000001" customHeight="1" x14ac:dyDescent="0.45">
      <c r="A175" s="388"/>
      <c r="B175" s="388"/>
      <c r="C175" s="394"/>
      <c r="D175" s="389"/>
      <c r="E175" s="389"/>
      <c r="F175" s="396"/>
      <c r="G175" s="391"/>
      <c r="H175" s="397"/>
      <c r="I175" s="397"/>
      <c r="J175" s="397"/>
      <c r="K175" s="387"/>
    </row>
    <row r="176" spans="1:11" s="382" customFormat="1" ht="18.600000000000001" customHeight="1" x14ac:dyDescent="0.45">
      <c r="A176" s="388"/>
      <c r="B176" s="388"/>
      <c r="C176" s="394"/>
      <c r="D176" s="389"/>
      <c r="E176" s="389"/>
      <c r="F176" s="396"/>
      <c r="G176" s="391"/>
      <c r="H176" s="397"/>
      <c r="I176" s="397"/>
      <c r="J176" s="397"/>
      <c r="K176" s="387"/>
    </row>
    <row r="177" spans="1:11" ht="18" customHeight="1" x14ac:dyDescent="0.45">
      <c r="A177" s="317" t="s">
        <v>188</v>
      </c>
      <c r="B177" s="317"/>
      <c r="C177" s="317"/>
      <c r="D177" s="317"/>
      <c r="E177" s="317"/>
      <c r="F177" s="317"/>
      <c r="G177" s="317"/>
      <c r="H177" s="317"/>
      <c r="I177" s="317"/>
      <c r="J177" s="317"/>
      <c r="K177" s="317"/>
    </row>
    <row r="178" spans="1:11" ht="18" customHeight="1" x14ac:dyDescent="0.45">
      <c r="A178" s="318" t="s">
        <v>8</v>
      </c>
      <c r="B178" s="318"/>
      <c r="C178" s="318" t="s">
        <v>195</v>
      </c>
      <c r="D178" s="319"/>
      <c r="E178" s="319"/>
      <c r="F178" s="320"/>
      <c r="G178" s="320"/>
      <c r="H178" s="320"/>
      <c r="I178" s="321" t="s">
        <v>10</v>
      </c>
      <c r="J178" s="322" t="s">
        <v>162</v>
      </c>
      <c r="K178" s="322"/>
    </row>
    <row r="179" spans="1:11" ht="18" customHeight="1" x14ac:dyDescent="0.45">
      <c r="A179" s="318" t="s">
        <v>9</v>
      </c>
      <c r="B179" s="318"/>
      <c r="C179" s="318" t="s">
        <v>196</v>
      </c>
      <c r="D179" s="319"/>
      <c r="E179" s="319"/>
      <c r="F179" s="320"/>
      <c r="G179" s="320"/>
      <c r="H179" s="320"/>
      <c r="I179" s="321" t="s">
        <v>11</v>
      </c>
      <c r="J179" s="322" t="s">
        <v>162</v>
      </c>
      <c r="K179" s="322"/>
    </row>
    <row r="180" spans="1:11" ht="2.25" customHeight="1" x14ac:dyDescent="0.45">
      <c r="A180" s="423"/>
      <c r="B180" s="339"/>
      <c r="C180" s="340"/>
      <c r="D180" s="341"/>
      <c r="E180" s="424"/>
      <c r="F180" s="425"/>
      <c r="G180" s="426"/>
      <c r="H180" s="427"/>
      <c r="I180" s="426"/>
      <c r="J180" s="427"/>
      <c r="K180" s="403"/>
    </row>
    <row r="181" spans="1:11" ht="16.899999999999999" customHeight="1" x14ac:dyDescent="0.45">
      <c r="A181" s="338" t="s">
        <v>0</v>
      </c>
      <c r="B181" s="339" t="s">
        <v>12</v>
      </c>
      <c r="C181" s="340"/>
      <c r="D181" s="341"/>
      <c r="E181" s="338" t="s">
        <v>1</v>
      </c>
      <c r="F181" s="342" t="s">
        <v>2</v>
      </c>
      <c r="G181" s="426" t="s">
        <v>3</v>
      </c>
      <c r="H181" s="427"/>
      <c r="I181" s="426" t="s">
        <v>6</v>
      </c>
      <c r="J181" s="427"/>
      <c r="K181" s="342" t="s">
        <v>7</v>
      </c>
    </row>
    <row r="182" spans="1:11" ht="16.899999999999999" customHeight="1" x14ac:dyDescent="0.45">
      <c r="A182" s="343"/>
      <c r="B182" s="344"/>
      <c r="C182" s="345"/>
      <c r="D182" s="346"/>
      <c r="E182" s="343"/>
      <c r="F182" s="347"/>
      <c r="G182" s="430" t="s">
        <v>4</v>
      </c>
      <c r="H182" s="430" t="s">
        <v>5</v>
      </c>
      <c r="I182" s="430" t="s">
        <v>4</v>
      </c>
      <c r="J182" s="430" t="s">
        <v>5</v>
      </c>
      <c r="K182" s="347"/>
    </row>
    <row r="183" spans="1:11" ht="17.45" customHeight="1" x14ac:dyDescent="0.45">
      <c r="A183" s="355"/>
      <c r="B183" s="374" t="s">
        <v>260</v>
      </c>
      <c r="C183" s="364"/>
      <c r="D183" s="375"/>
      <c r="E183" s="355" t="s">
        <v>71</v>
      </c>
      <c r="F183" s="361">
        <v>6</v>
      </c>
      <c r="G183" s="360"/>
      <c r="H183" s="361"/>
      <c r="I183" s="360"/>
      <c r="J183" s="361"/>
      <c r="K183" s="436">
        <f t="shared" ref="K183:K185" si="9">H183+J183</f>
        <v>0</v>
      </c>
    </row>
    <row r="184" spans="1:11" ht="17.45" customHeight="1" x14ac:dyDescent="0.45">
      <c r="A184" s="355"/>
      <c r="B184" s="374" t="s">
        <v>261</v>
      </c>
      <c r="C184" s="364"/>
      <c r="D184" s="375"/>
      <c r="E184" s="355" t="s">
        <v>71</v>
      </c>
      <c r="F184" s="361">
        <v>12</v>
      </c>
      <c r="G184" s="360"/>
      <c r="H184" s="361"/>
      <c r="I184" s="360"/>
      <c r="J184" s="361"/>
      <c r="K184" s="436">
        <f>H184+J184</f>
        <v>0</v>
      </c>
    </row>
    <row r="185" spans="1:11" ht="17.45" customHeight="1" x14ac:dyDescent="0.45">
      <c r="A185" s="440"/>
      <c r="B185" s="444" t="s">
        <v>153</v>
      </c>
      <c r="C185" s="445"/>
      <c r="D185" s="446"/>
      <c r="E185" s="355" t="s">
        <v>95</v>
      </c>
      <c r="F185" s="360">
        <v>1</v>
      </c>
      <c r="G185" s="360"/>
      <c r="H185" s="361"/>
      <c r="I185" s="442"/>
      <c r="J185" s="361"/>
      <c r="K185" s="436">
        <f t="shared" si="9"/>
        <v>0</v>
      </c>
    </row>
    <row r="186" spans="1:11" ht="17.45" customHeight="1" x14ac:dyDescent="0.45">
      <c r="A186" s="355"/>
      <c r="B186" s="409" t="s">
        <v>97</v>
      </c>
      <c r="C186" s="410"/>
      <c r="D186" s="411"/>
      <c r="E186" s="447"/>
      <c r="F186" s="435"/>
      <c r="G186" s="448"/>
      <c r="H186" s="435"/>
      <c r="I186" s="360"/>
      <c r="J186" s="435"/>
      <c r="K186" s="449"/>
    </row>
    <row r="187" spans="1:11" ht="17.45" customHeight="1" x14ac:dyDescent="0.45">
      <c r="A187" s="355"/>
      <c r="B187" s="374" t="s">
        <v>94</v>
      </c>
      <c r="C187" s="357"/>
      <c r="D187" s="417"/>
      <c r="E187" s="355" t="s">
        <v>78</v>
      </c>
      <c r="F187" s="361">
        <v>1</v>
      </c>
      <c r="G187" s="360"/>
      <c r="H187" s="361"/>
      <c r="I187" s="360"/>
      <c r="J187" s="361"/>
      <c r="K187" s="436">
        <f>H187+J187</f>
        <v>0</v>
      </c>
    </row>
    <row r="188" spans="1:11" ht="17.45" customHeight="1" x14ac:dyDescent="0.45">
      <c r="A188" s="355"/>
      <c r="B188" s="374" t="s">
        <v>96</v>
      </c>
      <c r="C188" s="357"/>
      <c r="D188" s="417"/>
      <c r="E188" s="355" t="s">
        <v>78</v>
      </c>
      <c r="F188" s="361">
        <v>1</v>
      </c>
      <c r="G188" s="360"/>
      <c r="H188" s="361"/>
      <c r="I188" s="360"/>
      <c r="J188" s="361"/>
      <c r="K188" s="436">
        <f>H188+J188</f>
        <v>0</v>
      </c>
    </row>
    <row r="189" spans="1:11" ht="17.45" customHeight="1" x14ac:dyDescent="0.45">
      <c r="A189" s="355"/>
      <c r="B189" s="412" t="s">
        <v>99</v>
      </c>
      <c r="C189" s="369"/>
      <c r="D189" s="413"/>
      <c r="E189" s="355"/>
      <c r="F189" s="361"/>
      <c r="G189" s="360"/>
      <c r="H189" s="379">
        <f>SUM(H167:H188)</f>
        <v>0</v>
      </c>
      <c r="I189" s="372"/>
      <c r="J189" s="379">
        <f>SUM(J167:J188)</f>
        <v>0</v>
      </c>
      <c r="K189" s="379">
        <f>SUM(K167:K188)</f>
        <v>0</v>
      </c>
    </row>
    <row r="190" spans="1:11" ht="17.45" customHeight="1" x14ac:dyDescent="0.45">
      <c r="A190" s="431"/>
      <c r="B190" s="432" t="s">
        <v>100</v>
      </c>
      <c r="C190" s="432"/>
      <c r="D190" s="432"/>
      <c r="E190" s="431"/>
      <c r="F190" s="433"/>
      <c r="G190" s="434"/>
      <c r="H190" s="435"/>
      <c r="I190" s="434"/>
      <c r="J190" s="435"/>
      <c r="K190" s="434"/>
    </row>
    <row r="191" spans="1:11" ht="17.45" customHeight="1" x14ac:dyDescent="0.45">
      <c r="A191" s="355"/>
      <c r="B191" s="356" t="s">
        <v>101</v>
      </c>
      <c r="C191" s="357"/>
      <c r="D191" s="358"/>
      <c r="E191" s="355"/>
      <c r="F191" s="361"/>
      <c r="G191" s="360"/>
      <c r="H191" s="361"/>
      <c r="I191" s="442"/>
      <c r="J191" s="361"/>
      <c r="K191" s="360"/>
    </row>
    <row r="192" spans="1:11" ht="17.45" customHeight="1" x14ac:dyDescent="0.45">
      <c r="A192" s="355">
        <v>1</v>
      </c>
      <c r="B192" s="310" t="s">
        <v>265</v>
      </c>
      <c r="E192" s="296" t="s">
        <v>59</v>
      </c>
      <c r="F192" s="299">
        <v>17</v>
      </c>
      <c r="G192" s="297"/>
      <c r="H192" s="361"/>
      <c r="I192" s="300"/>
      <c r="J192" s="361"/>
      <c r="K192" s="360"/>
    </row>
    <row r="193" spans="1:11" ht="17.45" customHeight="1" x14ac:dyDescent="0.45">
      <c r="A193" s="355">
        <v>2</v>
      </c>
      <c r="B193" s="310" t="s">
        <v>266</v>
      </c>
      <c r="C193" s="311"/>
      <c r="D193" s="306"/>
      <c r="E193" s="298" t="s">
        <v>59</v>
      </c>
      <c r="F193" s="301">
        <v>3</v>
      </c>
      <c r="G193" s="295"/>
      <c r="H193" s="361"/>
      <c r="I193" s="297"/>
      <c r="J193" s="361"/>
      <c r="K193" s="360"/>
    </row>
    <row r="194" spans="1:11" ht="17.45" customHeight="1" x14ac:dyDescent="0.45">
      <c r="A194" s="355">
        <v>3</v>
      </c>
      <c r="B194" s="374" t="s">
        <v>267</v>
      </c>
      <c r="C194" s="364"/>
      <c r="D194" s="375"/>
      <c r="E194" s="312"/>
      <c r="F194" s="313"/>
      <c r="G194" s="313"/>
      <c r="H194" s="361"/>
      <c r="I194" s="314"/>
      <c r="J194" s="361"/>
      <c r="K194" s="360"/>
    </row>
    <row r="195" spans="1:11" ht="17.45" customHeight="1" x14ac:dyDescent="0.45">
      <c r="A195" s="355"/>
      <c r="B195" s="374" t="s">
        <v>268</v>
      </c>
      <c r="C195" s="364"/>
      <c r="D195" s="375"/>
      <c r="E195" s="315" t="s">
        <v>78</v>
      </c>
      <c r="F195" s="313">
        <v>14</v>
      </c>
      <c r="G195" s="313"/>
      <c r="H195" s="361"/>
      <c r="I195" s="313"/>
      <c r="J195" s="361"/>
      <c r="K195" s="360"/>
    </row>
    <row r="196" spans="1:11" ht="17.45" customHeight="1" x14ac:dyDescent="0.45">
      <c r="A196" s="355"/>
      <c r="B196" s="374" t="s">
        <v>269</v>
      </c>
      <c r="C196" s="364"/>
      <c r="D196" s="375"/>
      <c r="E196" s="312"/>
      <c r="F196" s="313"/>
      <c r="G196" s="313"/>
      <c r="H196" s="361"/>
      <c r="I196" s="313"/>
      <c r="J196" s="361"/>
      <c r="K196" s="360"/>
    </row>
    <row r="197" spans="1:11" ht="17.45" customHeight="1" x14ac:dyDescent="0.45">
      <c r="A197" s="355"/>
      <c r="B197" s="374" t="s">
        <v>270</v>
      </c>
      <c r="C197" s="364"/>
      <c r="D197" s="375"/>
      <c r="E197" s="312" t="s">
        <v>78</v>
      </c>
      <c r="F197" s="313">
        <v>38</v>
      </c>
      <c r="G197" s="313"/>
      <c r="H197" s="361"/>
      <c r="I197" s="313"/>
      <c r="J197" s="361"/>
      <c r="K197" s="360"/>
    </row>
    <row r="198" spans="1:11" ht="17.45" customHeight="1" x14ac:dyDescent="0.45">
      <c r="A198" s="355"/>
      <c r="B198" s="374" t="s">
        <v>271</v>
      </c>
      <c r="C198" s="364"/>
      <c r="D198" s="375"/>
      <c r="E198" s="312"/>
      <c r="F198" s="313"/>
      <c r="G198" s="313"/>
      <c r="H198" s="361"/>
      <c r="I198" s="313"/>
      <c r="J198" s="361"/>
      <c r="K198" s="360"/>
    </row>
    <row r="199" spans="1:11" ht="17.45" customHeight="1" x14ac:dyDescent="0.45">
      <c r="A199" s="355">
        <v>4</v>
      </c>
      <c r="B199" s="363" t="s">
        <v>102</v>
      </c>
      <c r="C199" s="364"/>
      <c r="D199" s="365"/>
      <c r="E199" s="355" t="s">
        <v>59</v>
      </c>
      <c r="F199" s="407">
        <f>SUM(F192:F197)</f>
        <v>72</v>
      </c>
      <c r="G199" s="371"/>
      <c r="H199" s="361"/>
      <c r="I199" s="371"/>
      <c r="J199" s="361"/>
      <c r="K199" s="360"/>
    </row>
    <row r="200" spans="1:11" ht="17.45" customHeight="1" x14ac:dyDescent="0.45">
      <c r="A200" s="355">
        <v>5</v>
      </c>
      <c r="B200" s="310" t="s">
        <v>243</v>
      </c>
      <c r="C200" s="316"/>
      <c r="D200" s="304"/>
      <c r="E200" s="293" t="s">
        <v>217</v>
      </c>
      <c r="F200" s="294">
        <v>3</v>
      </c>
      <c r="G200" s="297"/>
      <c r="H200" s="361"/>
      <c r="I200" s="300"/>
      <c r="J200" s="361"/>
      <c r="K200" s="360"/>
    </row>
    <row r="201" spans="1:11" ht="17.45" customHeight="1" x14ac:dyDescent="0.45">
      <c r="A201" s="355">
        <v>6</v>
      </c>
      <c r="B201" s="303" t="s">
        <v>244</v>
      </c>
      <c r="C201" s="316"/>
      <c r="E201" s="293" t="s">
        <v>78</v>
      </c>
      <c r="F201" s="294">
        <v>1</v>
      </c>
      <c r="G201" s="295"/>
      <c r="H201" s="361"/>
      <c r="I201" s="297"/>
      <c r="J201" s="361"/>
      <c r="K201" s="360"/>
    </row>
    <row r="202" spans="1:11" ht="17.45" customHeight="1" x14ac:dyDescent="0.45">
      <c r="A202" s="355">
        <v>7</v>
      </c>
      <c r="B202" s="309" t="s">
        <v>245</v>
      </c>
      <c r="C202" s="316"/>
      <c r="D202" s="306"/>
      <c r="E202" s="293" t="s">
        <v>218</v>
      </c>
      <c r="F202" s="294">
        <v>15</v>
      </c>
      <c r="G202" s="297"/>
      <c r="H202" s="361"/>
      <c r="I202" s="295"/>
      <c r="J202" s="361"/>
      <c r="K202" s="360"/>
    </row>
    <row r="203" spans="1:11" ht="17.45" customHeight="1" x14ac:dyDescent="0.45">
      <c r="A203" s="355">
        <v>8</v>
      </c>
      <c r="B203" s="303" t="s">
        <v>247</v>
      </c>
      <c r="D203" s="306"/>
      <c r="E203" s="296" t="s">
        <v>257</v>
      </c>
      <c r="F203" s="294">
        <v>1</v>
      </c>
      <c r="G203" s="295">
        <v>0</v>
      </c>
      <c r="H203" s="361">
        <f t="shared" ref="H192:H203" si="10">ROUND(F203*G203,2)</f>
        <v>0</v>
      </c>
      <c r="I203" s="297">
        <v>0</v>
      </c>
      <c r="J203" s="361">
        <f t="shared" ref="J192:J203" si="11">ROUND(F203*I203,2)</f>
        <v>0</v>
      </c>
      <c r="K203" s="360">
        <f t="shared" ref="K192:K203" si="12">H203+J203</f>
        <v>0</v>
      </c>
    </row>
    <row r="204" spans="1:11" ht="17.45" customHeight="1" x14ac:dyDescent="0.45">
      <c r="A204" s="355">
        <v>9</v>
      </c>
      <c r="B204" s="308" t="s">
        <v>246</v>
      </c>
      <c r="C204" s="311"/>
      <c r="D204" s="306"/>
      <c r="E204" s="293" t="s">
        <v>257</v>
      </c>
      <c r="F204" s="294">
        <v>2</v>
      </c>
      <c r="G204" s="297">
        <v>0</v>
      </c>
      <c r="H204" s="361">
        <f>ROUND(F204*G204,2)</f>
        <v>0</v>
      </c>
      <c r="I204" s="297">
        <v>0</v>
      </c>
      <c r="J204" s="361">
        <f>ROUND(F204*I204,2)</f>
        <v>0</v>
      </c>
      <c r="K204" s="360">
        <f>H204+J204</f>
        <v>0</v>
      </c>
    </row>
    <row r="205" spans="1:11" ht="17.45" customHeight="1" x14ac:dyDescent="0.45">
      <c r="A205" s="355"/>
      <c r="B205" s="412" t="s">
        <v>103</v>
      </c>
      <c r="C205" s="369"/>
      <c r="D205" s="413"/>
      <c r="E205" s="355"/>
      <c r="F205" s="361"/>
      <c r="G205" s="360"/>
      <c r="H205" s="379">
        <f>SUM(H192:H204)</f>
        <v>0</v>
      </c>
      <c r="I205" s="372"/>
      <c r="J205" s="379">
        <f>SUM(J192:J204)</f>
        <v>0</v>
      </c>
      <c r="K205" s="379">
        <f>SUM(K192:K204)</f>
        <v>0</v>
      </c>
    </row>
    <row r="206" spans="1:11" ht="17.45" customHeight="1" x14ac:dyDescent="0.45">
      <c r="A206" s="431"/>
      <c r="B206" s="340" t="s">
        <v>33</v>
      </c>
      <c r="C206" s="450"/>
      <c r="D206" s="450"/>
      <c r="E206" s="431"/>
      <c r="F206" s="433"/>
      <c r="G206" s="434"/>
      <c r="H206" s="433"/>
      <c r="I206" s="434"/>
      <c r="J206" s="433"/>
      <c r="K206" s="434"/>
    </row>
    <row r="207" spans="1:11" ht="17.45" customHeight="1" x14ac:dyDescent="0.45">
      <c r="A207" s="355"/>
      <c r="B207" s="416" t="s">
        <v>154</v>
      </c>
      <c r="C207" s="357"/>
      <c r="D207" s="417"/>
      <c r="E207" s="355"/>
      <c r="F207" s="361"/>
      <c r="G207" s="360"/>
      <c r="H207" s="361"/>
      <c r="I207" s="360"/>
      <c r="J207" s="361"/>
      <c r="K207" s="360"/>
    </row>
    <row r="208" spans="1:11" ht="17.45" customHeight="1" x14ac:dyDescent="0.45">
      <c r="A208" s="355">
        <v>1</v>
      </c>
      <c r="B208" s="374" t="s">
        <v>248</v>
      </c>
      <c r="C208" s="364"/>
      <c r="D208" s="375"/>
      <c r="E208" s="355"/>
      <c r="F208" s="361"/>
      <c r="G208" s="360"/>
      <c r="H208" s="361"/>
      <c r="I208" s="360"/>
      <c r="J208" s="361"/>
      <c r="K208" s="360"/>
    </row>
    <row r="209" spans="1:11" ht="17.45" customHeight="1" x14ac:dyDescent="0.45">
      <c r="A209" s="355"/>
      <c r="B209" s="374" t="s">
        <v>104</v>
      </c>
      <c r="C209" s="364"/>
      <c r="D209" s="375"/>
      <c r="E209" s="355"/>
      <c r="F209" s="361"/>
      <c r="G209" s="360"/>
      <c r="H209" s="361"/>
      <c r="I209" s="360"/>
      <c r="J209" s="361"/>
      <c r="K209" s="360"/>
    </row>
    <row r="210" spans="1:11" ht="17.45" customHeight="1" x14ac:dyDescent="0.45">
      <c r="A210" s="355"/>
      <c r="B210" s="374" t="s">
        <v>249</v>
      </c>
      <c r="C210" s="364"/>
      <c r="D210" s="375"/>
      <c r="E210" s="355" t="s">
        <v>78</v>
      </c>
      <c r="F210" s="361">
        <v>1</v>
      </c>
      <c r="G210" s="360">
        <v>0</v>
      </c>
      <c r="H210" s="361">
        <f>ROUND(F210*G210,2)</f>
        <v>0</v>
      </c>
      <c r="I210" s="360">
        <v>0</v>
      </c>
      <c r="J210" s="361">
        <f>ROUND(F210*I210,2)</f>
        <v>0</v>
      </c>
      <c r="K210" s="360">
        <f>H210+J210</f>
        <v>0</v>
      </c>
    </row>
    <row r="211" spans="1:11" ht="17.45" customHeight="1" x14ac:dyDescent="0.45">
      <c r="A211" s="355">
        <v>2</v>
      </c>
      <c r="B211" s="374" t="s">
        <v>248</v>
      </c>
      <c r="C211" s="364"/>
      <c r="D211" s="375"/>
      <c r="E211" s="355"/>
      <c r="F211" s="361"/>
      <c r="G211" s="360"/>
      <c r="H211" s="361"/>
      <c r="I211" s="360"/>
      <c r="J211" s="361"/>
      <c r="K211" s="360"/>
    </row>
    <row r="212" spans="1:11" ht="17.45" customHeight="1" x14ac:dyDescent="0.45">
      <c r="A212" s="355"/>
      <c r="B212" s="374" t="s">
        <v>104</v>
      </c>
      <c r="C212" s="364"/>
      <c r="D212" s="375"/>
      <c r="E212" s="355"/>
      <c r="F212" s="361"/>
      <c r="G212" s="360"/>
      <c r="H212" s="361"/>
      <c r="I212" s="360"/>
      <c r="J212" s="361"/>
      <c r="K212" s="360"/>
    </row>
    <row r="213" spans="1:11" ht="17.45" customHeight="1" x14ac:dyDescent="0.45">
      <c r="A213" s="355"/>
      <c r="B213" s="374" t="s">
        <v>250</v>
      </c>
      <c r="C213" s="364"/>
      <c r="D213" s="375"/>
      <c r="E213" s="355" t="s">
        <v>78</v>
      </c>
      <c r="F213" s="361">
        <v>2</v>
      </c>
      <c r="G213" s="360">
        <v>0</v>
      </c>
      <c r="H213" s="361">
        <f>ROUND(F213*G213,2)</f>
        <v>0</v>
      </c>
      <c r="I213" s="360">
        <v>0</v>
      </c>
      <c r="J213" s="361">
        <f>ROUND(F213*I213,2)</f>
        <v>0</v>
      </c>
      <c r="K213" s="360">
        <f>H213+J213</f>
        <v>0</v>
      </c>
    </row>
    <row r="214" spans="1:11" ht="17.45" customHeight="1" x14ac:dyDescent="0.45">
      <c r="A214" s="355"/>
      <c r="B214" s="412" t="s">
        <v>105</v>
      </c>
      <c r="C214" s="369"/>
      <c r="D214" s="413"/>
      <c r="E214" s="355"/>
      <c r="F214" s="361"/>
      <c r="G214" s="360"/>
      <c r="H214" s="379">
        <f>SUM(H211:H213)</f>
        <v>0</v>
      </c>
      <c r="I214" s="372"/>
      <c r="J214" s="379">
        <f>SUM(J211:J213)</f>
        <v>0</v>
      </c>
      <c r="K214" s="372">
        <f>H214+J214</f>
        <v>0</v>
      </c>
    </row>
    <row r="215" spans="1:11" s="382" customFormat="1" ht="25.15" customHeight="1" x14ac:dyDescent="0.45">
      <c r="A215" s="380"/>
      <c r="B215" s="381"/>
      <c r="D215" s="383"/>
      <c r="E215" s="384"/>
      <c r="F215" s="385"/>
      <c r="G215" s="386"/>
      <c r="H215" s="385"/>
      <c r="I215" s="386"/>
      <c r="J215" s="386"/>
      <c r="K215" s="387"/>
    </row>
    <row r="216" spans="1:11" s="382" customFormat="1" ht="15.6" customHeight="1" x14ac:dyDescent="0.45">
      <c r="A216" s="387"/>
      <c r="B216" s="388"/>
      <c r="D216" s="389"/>
      <c r="E216" s="390"/>
      <c r="F216" s="389"/>
      <c r="G216" s="391"/>
      <c r="H216" s="389"/>
      <c r="I216" s="389"/>
      <c r="J216" s="391"/>
      <c r="K216" s="387"/>
    </row>
    <row r="217" spans="1:11" s="382" customFormat="1" ht="15.6" customHeight="1" x14ac:dyDescent="0.45">
      <c r="A217" s="387"/>
      <c r="B217" s="388"/>
      <c r="D217" s="389"/>
      <c r="E217" s="390"/>
      <c r="F217" s="389"/>
      <c r="G217" s="391"/>
      <c r="H217" s="391"/>
      <c r="I217" s="391"/>
      <c r="J217" s="391"/>
      <c r="K217" s="387"/>
    </row>
    <row r="218" spans="1:11" s="382" customFormat="1" ht="22.15" customHeight="1" x14ac:dyDescent="0.45">
      <c r="A218" s="388"/>
      <c r="B218" s="385"/>
      <c r="C218" s="392"/>
      <c r="D218" s="388"/>
      <c r="E218" s="393"/>
      <c r="F218" s="393"/>
      <c r="G218" s="386"/>
      <c r="H218" s="388"/>
      <c r="I218" s="386"/>
      <c r="J218" s="386"/>
      <c r="K218" s="387"/>
    </row>
    <row r="219" spans="1:11" s="382" customFormat="1" ht="15.6" customHeight="1" x14ac:dyDescent="0.45">
      <c r="A219" s="387"/>
      <c r="B219" s="388"/>
      <c r="C219" s="394"/>
      <c r="D219" s="387"/>
      <c r="E219" s="387"/>
      <c r="F219" s="387"/>
      <c r="G219" s="395"/>
      <c r="H219" s="387"/>
      <c r="I219" s="387"/>
      <c r="J219" s="387"/>
      <c r="K219" s="387"/>
    </row>
    <row r="220" spans="1:11" s="382" customFormat="1" ht="18.600000000000001" customHeight="1" x14ac:dyDescent="0.45">
      <c r="A220" s="388"/>
      <c r="B220" s="388"/>
      <c r="C220" s="394"/>
      <c r="D220" s="389"/>
      <c r="E220" s="389"/>
      <c r="F220" s="396"/>
      <c r="G220" s="391"/>
      <c r="H220" s="397"/>
      <c r="I220" s="397"/>
      <c r="J220" s="397"/>
      <c r="K220" s="387"/>
    </row>
  </sheetData>
  <mergeCells count="191">
    <mergeCell ref="B214:D214"/>
    <mergeCell ref="E8:E9"/>
    <mergeCell ref="F8:F9"/>
    <mergeCell ref="A53:A54"/>
    <mergeCell ref="B53:D54"/>
    <mergeCell ref="E53:E54"/>
    <mergeCell ref="F53:F54"/>
    <mergeCell ref="B23:D23"/>
    <mergeCell ref="A49:K49"/>
    <mergeCell ref="J50:K50"/>
    <mergeCell ref="B39:D39"/>
    <mergeCell ref="B189:D189"/>
    <mergeCell ref="B186:D186"/>
    <mergeCell ref="B187:D187"/>
    <mergeCell ref="B188:D188"/>
    <mergeCell ref="B191:D191"/>
    <mergeCell ref="B190:D190"/>
    <mergeCell ref="B213:D213"/>
    <mergeCell ref="B212:D212"/>
    <mergeCell ref="B211:D211"/>
    <mergeCell ref="B210:D210"/>
    <mergeCell ref="B209:D209"/>
    <mergeCell ref="B208:D208"/>
    <mergeCell ref="B205:D205"/>
    <mergeCell ref="B199:D199"/>
    <mergeCell ref="B207:D207"/>
    <mergeCell ref="B206:D206"/>
    <mergeCell ref="E181:E182"/>
    <mergeCell ref="F181:F182"/>
    <mergeCell ref="A177:K177"/>
    <mergeCell ref="J178:K178"/>
    <mergeCell ref="J179:K179"/>
    <mergeCell ref="K181:K182"/>
    <mergeCell ref="B180:D180"/>
    <mergeCell ref="G180:H180"/>
    <mergeCell ref="I180:J180"/>
    <mergeCell ref="G181:H181"/>
    <mergeCell ref="I181:J181"/>
    <mergeCell ref="B194:D194"/>
    <mergeCell ref="B195:D195"/>
    <mergeCell ref="B196:D196"/>
    <mergeCell ref="B197:D197"/>
    <mergeCell ref="B198:D198"/>
    <mergeCell ref="B166:D166"/>
    <mergeCell ref="B165:D165"/>
    <mergeCell ref="B164:D164"/>
    <mergeCell ref="B167:D167"/>
    <mergeCell ref="B183:D183"/>
    <mergeCell ref="B185:D185"/>
    <mergeCell ref="B155:D155"/>
    <mergeCell ref="B154:D154"/>
    <mergeCell ref="A181:A182"/>
    <mergeCell ref="B181:D182"/>
    <mergeCell ref="B168:D168"/>
    <mergeCell ref="B169:D169"/>
    <mergeCell ref="B184:D184"/>
    <mergeCell ref="B140:D140"/>
    <mergeCell ref="B153:D153"/>
    <mergeCell ref="B152:D152"/>
    <mergeCell ref="B151:D151"/>
    <mergeCell ref="B150:D150"/>
    <mergeCell ref="B163:D163"/>
    <mergeCell ref="B162:D162"/>
    <mergeCell ref="B161:D161"/>
    <mergeCell ref="B159:D159"/>
    <mergeCell ref="B156:D156"/>
    <mergeCell ref="B157:D157"/>
    <mergeCell ref="B158:D158"/>
    <mergeCell ref="B160:D160"/>
    <mergeCell ref="B149:D149"/>
    <mergeCell ref="B148:D148"/>
    <mergeCell ref="B147:D147"/>
    <mergeCell ref="B146:D146"/>
    <mergeCell ref="B145:D145"/>
    <mergeCell ref="B144:D144"/>
    <mergeCell ref="B143:D143"/>
    <mergeCell ref="B142:D142"/>
    <mergeCell ref="B141:D141"/>
    <mergeCell ref="B111:D111"/>
    <mergeCell ref="B112:D112"/>
    <mergeCell ref="B126:D126"/>
    <mergeCell ref="B114:D114"/>
    <mergeCell ref="B125:D125"/>
    <mergeCell ref="A138:A139"/>
    <mergeCell ref="B138:D139"/>
    <mergeCell ref="A134:K134"/>
    <mergeCell ref="J135:K135"/>
    <mergeCell ref="J136:K136"/>
    <mergeCell ref="E138:E139"/>
    <mergeCell ref="F138:F139"/>
    <mergeCell ref="K138:K139"/>
    <mergeCell ref="B137:D137"/>
    <mergeCell ref="G137:H137"/>
    <mergeCell ref="I137:J137"/>
    <mergeCell ref="G138:H138"/>
    <mergeCell ref="I138:J138"/>
    <mergeCell ref="B100:D100"/>
    <mergeCell ref="B101:D101"/>
    <mergeCell ref="B102:D102"/>
    <mergeCell ref="B109:D109"/>
    <mergeCell ref="B105:D105"/>
    <mergeCell ref="B110:D110"/>
    <mergeCell ref="B108:D108"/>
    <mergeCell ref="B107:D107"/>
    <mergeCell ref="B106:D106"/>
    <mergeCell ref="B77:D77"/>
    <mergeCell ref="B76:D76"/>
    <mergeCell ref="B70:D70"/>
    <mergeCell ref="B69:D69"/>
    <mergeCell ref="A1:K1"/>
    <mergeCell ref="J2:K2"/>
    <mergeCell ref="J3:K3"/>
    <mergeCell ref="B38:D38"/>
    <mergeCell ref="B10:D10"/>
    <mergeCell ref="B11:D11"/>
    <mergeCell ref="B12:D12"/>
    <mergeCell ref="B13:D13"/>
    <mergeCell ref="B24:D24"/>
    <mergeCell ref="B25:D25"/>
    <mergeCell ref="B26:D26"/>
    <mergeCell ref="B27:D27"/>
    <mergeCell ref="B28:D28"/>
    <mergeCell ref="B32:D32"/>
    <mergeCell ref="B33:D33"/>
    <mergeCell ref="B34:D34"/>
    <mergeCell ref="B35:D35"/>
    <mergeCell ref="B37:D37"/>
    <mergeCell ref="A8:A9"/>
    <mergeCell ref="B8:D9"/>
    <mergeCell ref="B65:D65"/>
    <mergeCell ref="B67:D67"/>
    <mergeCell ref="B66:D66"/>
    <mergeCell ref="B73:D73"/>
    <mergeCell ref="B75:D75"/>
    <mergeCell ref="B74:D74"/>
    <mergeCell ref="B72:D72"/>
    <mergeCell ref="B71:D71"/>
    <mergeCell ref="B16:D16"/>
    <mergeCell ref="B20:D20"/>
    <mergeCell ref="B21:D21"/>
    <mergeCell ref="B22:D22"/>
    <mergeCell ref="B19:D19"/>
    <mergeCell ref="B29:D29"/>
    <mergeCell ref="B30:D30"/>
    <mergeCell ref="B31:D31"/>
    <mergeCell ref="B36:D36"/>
    <mergeCell ref="B68:D68"/>
    <mergeCell ref="E5:F5"/>
    <mergeCell ref="D6:H6"/>
    <mergeCell ref="B55:D55"/>
    <mergeCell ref="J51:K51"/>
    <mergeCell ref="G53:H53"/>
    <mergeCell ref="I53:J53"/>
    <mergeCell ref="B40:D40"/>
    <mergeCell ref="K8:K9"/>
    <mergeCell ref="I8:J8"/>
    <mergeCell ref="G8:H8"/>
    <mergeCell ref="K53:K54"/>
    <mergeCell ref="G52:H52"/>
    <mergeCell ref="I52:J52"/>
    <mergeCell ref="B7:D7"/>
    <mergeCell ref="G7:H7"/>
    <mergeCell ref="I7:J7"/>
    <mergeCell ref="B17:D17"/>
    <mergeCell ref="B18:D18"/>
    <mergeCell ref="B14:D14"/>
    <mergeCell ref="B15:D15"/>
    <mergeCell ref="B82:D82"/>
    <mergeCell ref="B113:D113"/>
    <mergeCell ref="B78:D78"/>
    <mergeCell ref="A91:K91"/>
    <mergeCell ref="J92:K92"/>
    <mergeCell ref="J93:K93"/>
    <mergeCell ref="B94:D94"/>
    <mergeCell ref="G94:H94"/>
    <mergeCell ref="I94:J94"/>
    <mergeCell ref="B81:D81"/>
    <mergeCell ref="B80:D80"/>
    <mergeCell ref="B79:D79"/>
    <mergeCell ref="B104:D104"/>
    <mergeCell ref="B99:D99"/>
    <mergeCell ref="A95:A96"/>
    <mergeCell ref="E95:E96"/>
    <mergeCell ref="B95:C96"/>
    <mergeCell ref="F95:F96"/>
    <mergeCell ref="K95:K96"/>
    <mergeCell ref="B98:D98"/>
    <mergeCell ref="B97:D97"/>
    <mergeCell ref="G95:H95"/>
    <mergeCell ref="I95:J95"/>
    <mergeCell ref="B103:D103"/>
  </mergeCells>
  <phoneticPr fontId="27" type="noConversion"/>
  <pageMargins left="0.19685039370078741" right="0.19685039370078741" top="0.43307086614173229" bottom="0.82677165354330717" header="0" footer="0"/>
  <pageSetup paperSize="9" scale="95" orientation="portrait" r:id="rId1"/>
  <headerFooter>
    <oddHeader xml:space="preserve">&amp;R&amp;"TH SarabunPSK,ธรรมดา"&amp;13&amp;K00-037แบบ ปร.4  แผ่นที่ &amp;P          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69"/>
  <sheetViews>
    <sheetView showGridLines="0" workbookViewId="0">
      <selection activeCell="D5" sqref="D5"/>
    </sheetView>
  </sheetViews>
  <sheetFormatPr defaultRowHeight="21" x14ac:dyDescent="0.45"/>
  <cols>
    <col min="1" max="1" width="1" style="1" customWidth="1"/>
    <col min="2" max="2" width="19.625" style="1" customWidth="1"/>
    <col min="3" max="3" width="14.125" style="1" customWidth="1"/>
    <col min="4" max="4" width="15.75" style="1" customWidth="1"/>
    <col min="5" max="5" width="10.75" style="1" customWidth="1"/>
    <col min="6" max="6" width="16.125" style="1" customWidth="1"/>
    <col min="7" max="7" width="11.375" style="1" customWidth="1"/>
    <col min="8" max="8" width="16.625" style="1" customWidth="1"/>
    <col min="9" max="9" width="9" style="1" customWidth="1"/>
    <col min="10" max="10" width="14.75" style="1" customWidth="1"/>
    <col min="11" max="256" width="9" style="1"/>
    <col min="257" max="257" width="1" style="1" customWidth="1"/>
    <col min="258" max="258" width="19.625" style="1" customWidth="1"/>
    <col min="259" max="259" width="14.125" style="1" customWidth="1"/>
    <col min="260" max="260" width="15.75" style="1" customWidth="1"/>
    <col min="261" max="261" width="10.75" style="1" customWidth="1"/>
    <col min="262" max="262" width="16.125" style="1" customWidth="1"/>
    <col min="263" max="263" width="11.375" style="1" customWidth="1"/>
    <col min="264" max="264" width="16.625" style="1" customWidth="1"/>
    <col min="265" max="265" width="9" style="1"/>
    <col min="266" max="266" width="14.75" style="1" customWidth="1"/>
    <col min="267" max="512" width="9" style="1"/>
    <col min="513" max="513" width="1" style="1" customWidth="1"/>
    <col min="514" max="514" width="19.625" style="1" customWidth="1"/>
    <col min="515" max="515" width="14.125" style="1" customWidth="1"/>
    <col min="516" max="516" width="15.75" style="1" customWidth="1"/>
    <col min="517" max="517" width="10.75" style="1" customWidth="1"/>
    <col min="518" max="518" width="16.125" style="1" customWidth="1"/>
    <col min="519" max="519" width="11.375" style="1" customWidth="1"/>
    <col min="520" max="520" width="16.625" style="1" customWidth="1"/>
    <col min="521" max="521" width="9" style="1"/>
    <col min="522" max="522" width="14.75" style="1" customWidth="1"/>
    <col min="523" max="768" width="9" style="1"/>
    <col min="769" max="769" width="1" style="1" customWidth="1"/>
    <col min="770" max="770" width="19.625" style="1" customWidth="1"/>
    <col min="771" max="771" width="14.125" style="1" customWidth="1"/>
    <col min="772" max="772" width="15.75" style="1" customWidth="1"/>
    <col min="773" max="773" width="10.75" style="1" customWidth="1"/>
    <col min="774" max="774" width="16.125" style="1" customWidth="1"/>
    <col min="775" max="775" width="11.375" style="1" customWidth="1"/>
    <col min="776" max="776" width="16.625" style="1" customWidth="1"/>
    <col min="777" max="777" width="9" style="1"/>
    <col min="778" max="778" width="14.75" style="1" customWidth="1"/>
    <col min="779" max="1024" width="9" style="1"/>
    <col min="1025" max="1025" width="1" style="1" customWidth="1"/>
    <col min="1026" max="1026" width="19.625" style="1" customWidth="1"/>
    <col min="1027" max="1027" width="14.125" style="1" customWidth="1"/>
    <col min="1028" max="1028" width="15.75" style="1" customWidth="1"/>
    <col min="1029" max="1029" width="10.75" style="1" customWidth="1"/>
    <col min="1030" max="1030" width="16.125" style="1" customWidth="1"/>
    <col min="1031" max="1031" width="11.375" style="1" customWidth="1"/>
    <col min="1032" max="1032" width="16.625" style="1" customWidth="1"/>
    <col min="1033" max="1033" width="9" style="1"/>
    <col min="1034" max="1034" width="14.75" style="1" customWidth="1"/>
    <col min="1035" max="1280" width="9" style="1"/>
    <col min="1281" max="1281" width="1" style="1" customWidth="1"/>
    <col min="1282" max="1282" width="19.625" style="1" customWidth="1"/>
    <col min="1283" max="1283" width="14.125" style="1" customWidth="1"/>
    <col min="1284" max="1284" width="15.75" style="1" customWidth="1"/>
    <col min="1285" max="1285" width="10.75" style="1" customWidth="1"/>
    <col min="1286" max="1286" width="16.125" style="1" customWidth="1"/>
    <col min="1287" max="1287" width="11.375" style="1" customWidth="1"/>
    <col min="1288" max="1288" width="16.625" style="1" customWidth="1"/>
    <col min="1289" max="1289" width="9" style="1"/>
    <col min="1290" max="1290" width="14.75" style="1" customWidth="1"/>
    <col min="1291" max="1536" width="9" style="1"/>
    <col min="1537" max="1537" width="1" style="1" customWidth="1"/>
    <col min="1538" max="1538" width="19.625" style="1" customWidth="1"/>
    <col min="1539" max="1539" width="14.125" style="1" customWidth="1"/>
    <col min="1540" max="1540" width="15.75" style="1" customWidth="1"/>
    <col min="1541" max="1541" width="10.75" style="1" customWidth="1"/>
    <col min="1542" max="1542" width="16.125" style="1" customWidth="1"/>
    <col min="1543" max="1543" width="11.375" style="1" customWidth="1"/>
    <col min="1544" max="1544" width="16.625" style="1" customWidth="1"/>
    <col min="1545" max="1545" width="9" style="1"/>
    <col min="1546" max="1546" width="14.75" style="1" customWidth="1"/>
    <col min="1547" max="1792" width="9" style="1"/>
    <col min="1793" max="1793" width="1" style="1" customWidth="1"/>
    <col min="1794" max="1794" width="19.625" style="1" customWidth="1"/>
    <col min="1795" max="1795" width="14.125" style="1" customWidth="1"/>
    <col min="1796" max="1796" width="15.75" style="1" customWidth="1"/>
    <col min="1797" max="1797" width="10.75" style="1" customWidth="1"/>
    <col min="1798" max="1798" width="16.125" style="1" customWidth="1"/>
    <col min="1799" max="1799" width="11.375" style="1" customWidth="1"/>
    <col min="1800" max="1800" width="16.625" style="1" customWidth="1"/>
    <col min="1801" max="1801" width="9" style="1"/>
    <col min="1802" max="1802" width="14.75" style="1" customWidth="1"/>
    <col min="1803" max="2048" width="9" style="1"/>
    <col min="2049" max="2049" width="1" style="1" customWidth="1"/>
    <col min="2050" max="2050" width="19.625" style="1" customWidth="1"/>
    <col min="2051" max="2051" width="14.125" style="1" customWidth="1"/>
    <col min="2052" max="2052" width="15.75" style="1" customWidth="1"/>
    <col min="2053" max="2053" width="10.75" style="1" customWidth="1"/>
    <col min="2054" max="2054" width="16.125" style="1" customWidth="1"/>
    <col min="2055" max="2055" width="11.375" style="1" customWidth="1"/>
    <col min="2056" max="2056" width="16.625" style="1" customWidth="1"/>
    <col min="2057" max="2057" width="9" style="1"/>
    <col min="2058" max="2058" width="14.75" style="1" customWidth="1"/>
    <col min="2059" max="2304" width="9" style="1"/>
    <col min="2305" max="2305" width="1" style="1" customWidth="1"/>
    <col min="2306" max="2306" width="19.625" style="1" customWidth="1"/>
    <col min="2307" max="2307" width="14.125" style="1" customWidth="1"/>
    <col min="2308" max="2308" width="15.75" style="1" customWidth="1"/>
    <col min="2309" max="2309" width="10.75" style="1" customWidth="1"/>
    <col min="2310" max="2310" width="16.125" style="1" customWidth="1"/>
    <col min="2311" max="2311" width="11.375" style="1" customWidth="1"/>
    <col min="2312" max="2312" width="16.625" style="1" customWidth="1"/>
    <col min="2313" max="2313" width="9" style="1"/>
    <col min="2314" max="2314" width="14.75" style="1" customWidth="1"/>
    <col min="2315" max="2560" width="9" style="1"/>
    <col min="2561" max="2561" width="1" style="1" customWidth="1"/>
    <col min="2562" max="2562" width="19.625" style="1" customWidth="1"/>
    <col min="2563" max="2563" width="14.125" style="1" customWidth="1"/>
    <col min="2564" max="2564" width="15.75" style="1" customWidth="1"/>
    <col min="2565" max="2565" width="10.75" style="1" customWidth="1"/>
    <col min="2566" max="2566" width="16.125" style="1" customWidth="1"/>
    <col min="2567" max="2567" width="11.375" style="1" customWidth="1"/>
    <col min="2568" max="2568" width="16.625" style="1" customWidth="1"/>
    <col min="2569" max="2569" width="9" style="1"/>
    <col min="2570" max="2570" width="14.75" style="1" customWidth="1"/>
    <col min="2571" max="2816" width="9" style="1"/>
    <col min="2817" max="2817" width="1" style="1" customWidth="1"/>
    <col min="2818" max="2818" width="19.625" style="1" customWidth="1"/>
    <col min="2819" max="2819" width="14.125" style="1" customWidth="1"/>
    <col min="2820" max="2820" width="15.75" style="1" customWidth="1"/>
    <col min="2821" max="2821" width="10.75" style="1" customWidth="1"/>
    <col min="2822" max="2822" width="16.125" style="1" customWidth="1"/>
    <col min="2823" max="2823" width="11.375" style="1" customWidth="1"/>
    <col min="2824" max="2824" width="16.625" style="1" customWidth="1"/>
    <col min="2825" max="2825" width="9" style="1"/>
    <col min="2826" max="2826" width="14.75" style="1" customWidth="1"/>
    <col min="2827" max="3072" width="9" style="1"/>
    <col min="3073" max="3073" width="1" style="1" customWidth="1"/>
    <col min="3074" max="3074" width="19.625" style="1" customWidth="1"/>
    <col min="3075" max="3075" width="14.125" style="1" customWidth="1"/>
    <col min="3076" max="3076" width="15.75" style="1" customWidth="1"/>
    <col min="3077" max="3077" width="10.75" style="1" customWidth="1"/>
    <col min="3078" max="3078" width="16.125" style="1" customWidth="1"/>
    <col min="3079" max="3079" width="11.375" style="1" customWidth="1"/>
    <col min="3080" max="3080" width="16.625" style="1" customWidth="1"/>
    <col min="3081" max="3081" width="9" style="1"/>
    <col min="3082" max="3082" width="14.75" style="1" customWidth="1"/>
    <col min="3083" max="3328" width="9" style="1"/>
    <col min="3329" max="3329" width="1" style="1" customWidth="1"/>
    <col min="3330" max="3330" width="19.625" style="1" customWidth="1"/>
    <col min="3331" max="3331" width="14.125" style="1" customWidth="1"/>
    <col min="3332" max="3332" width="15.75" style="1" customWidth="1"/>
    <col min="3333" max="3333" width="10.75" style="1" customWidth="1"/>
    <col min="3334" max="3334" width="16.125" style="1" customWidth="1"/>
    <col min="3335" max="3335" width="11.375" style="1" customWidth="1"/>
    <col min="3336" max="3336" width="16.625" style="1" customWidth="1"/>
    <col min="3337" max="3337" width="9" style="1"/>
    <col min="3338" max="3338" width="14.75" style="1" customWidth="1"/>
    <col min="3339" max="3584" width="9" style="1"/>
    <col min="3585" max="3585" width="1" style="1" customWidth="1"/>
    <col min="3586" max="3586" width="19.625" style="1" customWidth="1"/>
    <col min="3587" max="3587" width="14.125" style="1" customWidth="1"/>
    <col min="3588" max="3588" width="15.75" style="1" customWidth="1"/>
    <col min="3589" max="3589" width="10.75" style="1" customWidth="1"/>
    <col min="3590" max="3590" width="16.125" style="1" customWidth="1"/>
    <col min="3591" max="3591" width="11.375" style="1" customWidth="1"/>
    <col min="3592" max="3592" width="16.625" style="1" customWidth="1"/>
    <col min="3593" max="3593" width="9" style="1"/>
    <col min="3594" max="3594" width="14.75" style="1" customWidth="1"/>
    <col min="3595" max="3840" width="9" style="1"/>
    <col min="3841" max="3841" width="1" style="1" customWidth="1"/>
    <col min="3842" max="3842" width="19.625" style="1" customWidth="1"/>
    <col min="3843" max="3843" width="14.125" style="1" customWidth="1"/>
    <col min="3844" max="3844" width="15.75" style="1" customWidth="1"/>
    <col min="3845" max="3845" width="10.75" style="1" customWidth="1"/>
    <col min="3846" max="3846" width="16.125" style="1" customWidth="1"/>
    <col min="3847" max="3847" width="11.375" style="1" customWidth="1"/>
    <col min="3848" max="3848" width="16.625" style="1" customWidth="1"/>
    <col min="3849" max="3849" width="9" style="1"/>
    <col min="3850" max="3850" width="14.75" style="1" customWidth="1"/>
    <col min="3851" max="4096" width="9" style="1"/>
    <col min="4097" max="4097" width="1" style="1" customWidth="1"/>
    <col min="4098" max="4098" width="19.625" style="1" customWidth="1"/>
    <col min="4099" max="4099" width="14.125" style="1" customWidth="1"/>
    <col min="4100" max="4100" width="15.75" style="1" customWidth="1"/>
    <col min="4101" max="4101" width="10.75" style="1" customWidth="1"/>
    <col min="4102" max="4102" width="16.125" style="1" customWidth="1"/>
    <col min="4103" max="4103" width="11.375" style="1" customWidth="1"/>
    <col min="4104" max="4104" width="16.625" style="1" customWidth="1"/>
    <col min="4105" max="4105" width="9" style="1"/>
    <col min="4106" max="4106" width="14.75" style="1" customWidth="1"/>
    <col min="4107" max="4352" width="9" style="1"/>
    <col min="4353" max="4353" width="1" style="1" customWidth="1"/>
    <col min="4354" max="4354" width="19.625" style="1" customWidth="1"/>
    <col min="4355" max="4355" width="14.125" style="1" customWidth="1"/>
    <col min="4356" max="4356" width="15.75" style="1" customWidth="1"/>
    <col min="4357" max="4357" width="10.75" style="1" customWidth="1"/>
    <col min="4358" max="4358" width="16.125" style="1" customWidth="1"/>
    <col min="4359" max="4359" width="11.375" style="1" customWidth="1"/>
    <col min="4360" max="4360" width="16.625" style="1" customWidth="1"/>
    <col min="4361" max="4361" width="9" style="1"/>
    <col min="4362" max="4362" width="14.75" style="1" customWidth="1"/>
    <col min="4363" max="4608" width="9" style="1"/>
    <col min="4609" max="4609" width="1" style="1" customWidth="1"/>
    <col min="4610" max="4610" width="19.625" style="1" customWidth="1"/>
    <col min="4611" max="4611" width="14.125" style="1" customWidth="1"/>
    <col min="4612" max="4612" width="15.75" style="1" customWidth="1"/>
    <col min="4613" max="4613" width="10.75" style="1" customWidth="1"/>
    <col min="4614" max="4614" width="16.125" style="1" customWidth="1"/>
    <col min="4615" max="4615" width="11.375" style="1" customWidth="1"/>
    <col min="4616" max="4616" width="16.625" style="1" customWidth="1"/>
    <col min="4617" max="4617" width="9" style="1"/>
    <col min="4618" max="4618" width="14.75" style="1" customWidth="1"/>
    <col min="4619" max="4864" width="9" style="1"/>
    <col min="4865" max="4865" width="1" style="1" customWidth="1"/>
    <col min="4866" max="4866" width="19.625" style="1" customWidth="1"/>
    <col min="4867" max="4867" width="14.125" style="1" customWidth="1"/>
    <col min="4868" max="4868" width="15.75" style="1" customWidth="1"/>
    <col min="4869" max="4869" width="10.75" style="1" customWidth="1"/>
    <col min="4870" max="4870" width="16.125" style="1" customWidth="1"/>
    <col min="4871" max="4871" width="11.375" style="1" customWidth="1"/>
    <col min="4872" max="4872" width="16.625" style="1" customWidth="1"/>
    <col min="4873" max="4873" width="9" style="1"/>
    <col min="4874" max="4874" width="14.75" style="1" customWidth="1"/>
    <col min="4875" max="5120" width="9" style="1"/>
    <col min="5121" max="5121" width="1" style="1" customWidth="1"/>
    <col min="5122" max="5122" width="19.625" style="1" customWidth="1"/>
    <col min="5123" max="5123" width="14.125" style="1" customWidth="1"/>
    <col min="5124" max="5124" width="15.75" style="1" customWidth="1"/>
    <col min="5125" max="5125" width="10.75" style="1" customWidth="1"/>
    <col min="5126" max="5126" width="16.125" style="1" customWidth="1"/>
    <col min="5127" max="5127" width="11.375" style="1" customWidth="1"/>
    <col min="5128" max="5128" width="16.625" style="1" customWidth="1"/>
    <col min="5129" max="5129" width="9" style="1"/>
    <col min="5130" max="5130" width="14.75" style="1" customWidth="1"/>
    <col min="5131" max="5376" width="9" style="1"/>
    <col min="5377" max="5377" width="1" style="1" customWidth="1"/>
    <col min="5378" max="5378" width="19.625" style="1" customWidth="1"/>
    <col min="5379" max="5379" width="14.125" style="1" customWidth="1"/>
    <col min="5380" max="5380" width="15.75" style="1" customWidth="1"/>
    <col min="5381" max="5381" width="10.75" style="1" customWidth="1"/>
    <col min="5382" max="5382" width="16.125" style="1" customWidth="1"/>
    <col min="5383" max="5383" width="11.375" style="1" customWidth="1"/>
    <col min="5384" max="5384" width="16.625" style="1" customWidth="1"/>
    <col min="5385" max="5385" width="9" style="1"/>
    <col min="5386" max="5386" width="14.75" style="1" customWidth="1"/>
    <col min="5387" max="5632" width="9" style="1"/>
    <col min="5633" max="5633" width="1" style="1" customWidth="1"/>
    <col min="5634" max="5634" width="19.625" style="1" customWidth="1"/>
    <col min="5635" max="5635" width="14.125" style="1" customWidth="1"/>
    <col min="5636" max="5636" width="15.75" style="1" customWidth="1"/>
    <col min="5637" max="5637" width="10.75" style="1" customWidth="1"/>
    <col min="5638" max="5638" width="16.125" style="1" customWidth="1"/>
    <col min="5639" max="5639" width="11.375" style="1" customWidth="1"/>
    <col min="5640" max="5640" width="16.625" style="1" customWidth="1"/>
    <col min="5641" max="5641" width="9" style="1"/>
    <col min="5642" max="5642" width="14.75" style="1" customWidth="1"/>
    <col min="5643" max="5888" width="9" style="1"/>
    <col min="5889" max="5889" width="1" style="1" customWidth="1"/>
    <col min="5890" max="5890" width="19.625" style="1" customWidth="1"/>
    <col min="5891" max="5891" width="14.125" style="1" customWidth="1"/>
    <col min="5892" max="5892" width="15.75" style="1" customWidth="1"/>
    <col min="5893" max="5893" width="10.75" style="1" customWidth="1"/>
    <col min="5894" max="5894" width="16.125" style="1" customWidth="1"/>
    <col min="5895" max="5895" width="11.375" style="1" customWidth="1"/>
    <col min="5896" max="5896" width="16.625" style="1" customWidth="1"/>
    <col min="5897" max="5897" width="9" style="1"/>
    <col min="5898" max="5898" width="14.75" style="1" customWidth="1"/>
    <col min="5899" max="6144" width="9" style="1"/>
    <col min="6145" max="6145" width="1" style="1" customWidth="1"/>
    <col min="6146" max="6146" width="19.625" style="1" customWidth="1"/>
    <col min="6147" max="6147" width="14.125" style="1" customWidth="1"/>
    <col min="6148" max="6148" width="15.75" style="1" customWidth="1"/>
    <col min="6149" max="6149" width="10.75" style="1" customWidth="1"/>
    <col min="6150" max="6150" width="16.125" style="1" customWidth="1"/>
    <col min="6151" max="6151" width="11.375" style="1" customWidth="1"/>
    <col min="6152" max="6152" width="16.625" style="1" customWidth="1"/>
    <col min="6153" max="6153" width="9" style="1"/>
    <col min="6154" max="6154" width="14.75" style="1" customWidth="1"/>
    <col min="6155" max="6400" width="9" style="1"/>
    <col min="6401" max="6401" width="1" style="1" customWidth="1"/>
    <col min="6402" max="6402" width="19.625" style="1" customWidth="1"/>
    <col min="6403" max="6403" width="14.125" style="1" customWidth="1"/>
    <col min="6404" max="6404" width="15.75" style="1" customWidth="1"/>
    <col min="6405" max="6405" width="10.75" style="1" customWidth="1"/>
    <col min="6406" max="6406" width="16.125" style="1" customWidth="1"/>
    <col min="6407" max="6407" width="11.375" style="1" customWidth="1"/>
    <col min="6408" max="6408" width="16.625" style="1" customWidth="1"/>
    <col min="6409" max="6409" width="9" style="1"/>
    <col min="6410" max="6410" width="14.75" style="1" customWidth="1"/>
    <col min="6411" max="6656" width="9" style="1"/>
    <col min="6657" max="6657" width="1" style="1" customWidth="1"/>
    <col min="6658" max="6658" width="19.625" style="1" customWidth="1"/>
    <col min="6659" max="6659" width="14.125" style="1" customWidth="1"/>
    <col min="6660" max="6660" width="15.75" style="1" customWidth="1"/>
    <col min="6661" max="6661" width="10.75" style="1" customWidth="1"/>
    <col min="6662" max="6662" width="16.125" style="1" customWidth="1"/>
    <col min="6663" max="6663" width="11.375" style="1" customWidth="1"/>
    <col min="6664" max="6664" width="16.625" style="1" customWidth="1"/>
    <col min="6665" max="6665" width="9" style="1"/>
    <col min="6666" max="6666" width="14.75" style="1" customWidth="1"/>
    <col min="6667" max="6912" width="9" style="1"/>
    <col min="6913" max="6913" width="1" style="1" customWidth="1"/>
    <col min="6914" max="6914" width="19.625" style="1" customWidth="1"/>
    <col min="6915" max="6915" width="14.125" style="1" customWidth="1"/>
    <col min="6916" max="6916" width="15.75" style="1" customWidth="1"/>
    <col min="6917" max="6917" width="10.75" style="1" customWidth="1"/>
    <col min="6918" max="6918" width="16.125" style="1" customWidth="1"/>
    <col min="6919" max="6919" width="11.375" style="1" customWidth="1"/>
    <col min="6920" max="6920" width="16.625" style="1" customWidth="1"/>
    <col min="6921" max="6921" width="9" style="1"/>
    <col min="6922" max="6922" width="14.75" style="1" customWidth="1"/>
    <col min="6923" max="7168" width="9" style="1"/>
    <col min="7169" max="7169" width="1" style="1" customWidth="1"/>
    <col min="7170" max="7170" width="19.625" style="1" customWidth="1"/>
    <col min="7171" max="7171" width="14.125" style="1" customWidth="1"/>
    <col min="7172" max="7172" width="15.75" style="1" customWidth="1"/>
    <col min="7173" max="7173" width="10.75" style="1" customWidth="1"/>
    <col min="7174" max="7174" width="16.125" style="1" customWidth="1"/>
    <col min="7175" max="7175" width="11.375" style="1" customWidth="1"/>
    <col min="7176" max="7176" width="16.625" style="1" customWidth="1"/>
    <col min="7177" max="7177" width="9" style="1"/>
    <col min="7178" max="7178" width="14.75" style="1" customWidth="1"/>
    <col min="7179" max="7424" width="9" style="1"/>
    <col min="7425" max="7425" width="1" style="1" customWidth="1"/>
    <col min="7426" max="7426" width="19.625" style="1" customWidth="1"/>
    <col min="7427" max="7427" width="14.125" style="1" customWidth="1"/>
    <col min="7428" max="7428" width="15.75" style="1" customWidth="1"/>
    <col min="7429" max="7429" width="10.75" style="1" customWidth="1"/>
    <col min="7430" max="7430" width="16.125" style="1" customWidth="1"/>
    <col min="7431" max="7431" width="11.375" style="1" customWidth="1"/>
    <col min="7432" max="7432" width="16.625" style="1" customWidth="1"/>
    <col min="7433" max="7433" width="9" style="1"/>
    <col min="7434" max="7434" width="14.75" style="1" customWidth="1"/>
    <col min="7435" max="7680" width="9" style="1"/>
    <col min="7681" max="7681" width="1" style="1" customWidth="1"/>
    <col min="7682" max="7682" width="19.625" style="1" customWidth="1"/>
    <col min="7683" max="7683" width="14.125" style="1" customWidth="1"/>
    <col min="7684" max="7684" width="15.75" style="1" customWidth="1"/>
    <col min="7685" max="7685" width="10.75" style="1" customWidth="1"/>
    <col min="7686" max="7686" width="16.125" style="1" customWidth="1"/>
    <col min="7687" max="7687" width="11.375" style="1" customWidth="1"/>
    <col min="7688" max="7688" width="16.625" style="1" customWidth="1"/>
    <col min="7689" max="7689" width="9" style="1"/>
    <col min="7690" max="7690" width="14.75" style="1" customWidth="1"/>
    <col min="7691" max="7936" width="9" style="1"/>
    <col min="7937" max="7937" width="1" style="1" customWidth="1"/>
    <col min="7938" max="7938" width="19.625" style="1" customWidth="1"/>
    <col min="7939" max="7939" width="14.125" style="1" customWidth="1"/>
    <col min="7940" max="7940" width="15.75" style="1" customWidth="1"/>
    <col min="7941" max="7941" width="10.75" style="1" customWidth="1"/>
    <col min="7942" max="7942" width="16.125" style="1" customWidth="1"/>
    <col min="7943" max="7943" width="11.375" style="1" customWidth="1"/>
    <col min="7944" max="7944" width="16.625" style="1" customWidth="1"/>
    <col min="7945" max="7945" width="9" style="1"/>
    <col min="7946" max="7946" width="14.75" style="1" customWidth="1"/>
    <col min="7947" max="8192" width="9" style="1"/>
    <col min="8193" max="8193" width="1" style="1" customWidth="1"/>
    <col min="8194" max="8194" width="19.625" style="1" customWidth="1"/>
    <col min="8195" max="8195" width="14.125" style="1" customWidth="1"/>
    <col min="8196" max="8196" width="15.75" style="1" customWidth="1"/>
    <col min="8197" max="8197" width="10.75" style="1" customWidth="1"/>
    <col min="8198" max="8198" width="16.125" style="1" customWidth="1"/>
    <col min="8199" max="8199" width="11.375" style="1" customWidth="1"/>
    <col min="8200" max="8200" width="16.625" style="1" customWidth="1"/>
    <col min="8201" max="8201" width="9" style="1"/>
    <col min="8202" max="8202" width="14.75" style="1" customWidth="1"/>
    <col min="8203" max="8448" width="9" style="1"/>
    <col min="8449" max="8449" width="1" style="1" customWidth="1"/>
    <col min="8450" max="8450" width="19.625" style="1" customWidth="1"/>
    <col min="8451" max="8451" width="14.125" style="1" customWidth="1"/>
    <col min="8452" max="8452" width="15.75" style="1" customWidth="1"/>
    <col min="8453" max="8453" width="10.75" style="1" customWidth="1"/>
    <col min="8454" max="8454" width="16.125" style="1" customWidth="1"/>
    <col min="8455" max="8455" width="11.375" style="1" customWidth="1"/>
    <col min="8456" max="8456" width="16.625" style="1" customWidth="1"/>
    <col min="8457" max="8457" width="9" style="1"/>
    <col min="8458" max="8458" width="14.75" style="1" customWidth="1"/>
    <col min="8459" max="8704" width="9" style="1"/>
    <col min="8705" max="8705" width="1" style="1" customWidth="1"/>
    <col min="8706" max="8706" width="19.625" style="1" customWidth="1"/>
    <col min="8707" max="8707" width="14.125" style="1" customWidth="1"/>
    <col min="8708" max="8708" width="15.75" style="1" customWidth="1"/>
    <col min="8709" max="8709" width="10.75" style="1" customWidth="1"/>
    <col min="8710" max="8710" width="16.125" style="1" customWidth="1"/>
    <col min="8711" max="8711" width="11.375" style="1" customWidth="1"/>
    <col min="8712" max="8712" width="16.625" style="1" customWidth="1"/>
    <col min="8713" max="8713" width="9" style="1"/>
    <col min="8714" max="8714" width="14.75" style="1" customWidth="1"/>
    <col min="8715" max="8960" width="9" style="1"/>
    <col min="8961" max="8961" width="1" style="1" customWidth="1"/>
    <col min="8962" max="8962" width="19.625" style="1" customWidth="1"/>
    <col min="8963" max="8963" width="14.125" style="1" customWidth="1"/>
    <col min="8964" max="8964" width="15.75" style="1" customWidth="1"/>
    <col min="8965" max="8965" width="10.75" style="1" customWidth="1"/>
    <col min="8966" max="8966" width="16.125" style="1" customWidth="1"/>
    <col min="8967" max="8967" width="11.375" style="1" customWidth="1"/>
    <col min="8968" max="8968" width="16.625" style="1" customWidth="1"/>
    <col min="8969" max="8969" width="9" style="1"/>
    <col min="8970" max="8970" width="14.75" style="1" customWidth="1"/>
    <col min="8971" max="9216" width="9" style="1"/>
    <col min="9217" max="9217" width="1" style="1" customWidth="1"/>
    <col min="9218" max="9218" width="19.625" style="1" customWidth="1"/>
    <col min="9219" max="9219" width="14.125" style="1" customWidth="1"/>
    <col min="9220" max="9220" width="15.75" style="1" customWidth="1"/>
    <col min="9221" max="9221" width="10.75" style="1" customWidth="1"/>
    <col min="9222" max="9222" width="16.125" style="1" customWidth="1"/>
    <col min="9223" max="9223" width="11.375" style="1" customWidth="1"/>
    <col min="9224" max="9224" width="16.625" style="1" customWidth="1"/>
    <col min="9225" max="9225" width="9" style="1"/>
    <col min="9226" max="9226" width="14.75" style="1" customWidth="1"/>
    <col min="9227" max="9472" width="9" style="1"/>
    <col min="9473" max="9473" width="1" style="1" customWidth="1"/>
    <col min="9474" max="9474" width="19.625" style="1" customWidth="1"/>
    <col min="9475" max="9475" width="14.125" style="1" customWidth="1"/>
    <col min="9476" max="9476" width="15.75" style="1" customWidth="1"/>
    <col min="9477" max="9477" width="10.75" style="1" customWidth="1"/>
    <col min="9478" max="9478" width="16.125" style="1" customWidth="1"/>
    <col min="9479" max="9479" width="11.375" style="1" customWidth="1"/>
    <col min="9480" max="9480" width="16.625" style="1" customWidth="1"/>
    <col min="9481" max="9481" width="9" style="1"/>
    <col min="9482" max="9482" width="14.75" style="1" customWidth="1"/>
    <col min="9483" max="9728" width="9" style="1"/>
    <col min="9729" max="9729" width="1" style="1" customWidth="1"/>
    <col min="9730" max="9730" width="19.625" style="1" customWidth="1"/>
    <col min="9731" max="9731" width="14.125" style="1" customWidth="1"/>
    <col min="9732" max="9732" width="15.75" style="1" customWidth="1"/>
    <col min="9733" max="9733" width="10.75" style="1" customWidth="1"/>
    <col min="9734" max="9734" width="16.125" style="1" customWidth="1"/>
    <col min="9735" max="9735" width="11.375" style="1" customWidth="1"/>
    <col min="9736" max="9736" width="16.625" style="1" customWidth="1"/>
    <col min="9737" max="9737" width="9" style="1"/>
    <col min="9738" max="9738" width="14.75" style="1" customWidth="1"/>
    <col min="9739" max="9984" width="9" style="1"/>
    <col min="9985" max="9985" width="1" style="1" customWidth="1"/>
    <col min="9986" max="9986" width="19.625" style="1" customWidth="1"/>
    <col min="9987" max="9987" width="14.125" style="1" customWidth="1"/>
    <col min="9988" max="9988" width="15.75" style="1" customWidth="1"/>
    <col min="9989" max="9989" width="10.75" style="1" customWidth="1"/>
    <col min="9990" max="9990" width="16.125" style="1" customWidth="1"/>
    <col min="9991" max="9991" width="11.375" style="1" customWidth="1"/>
    <col min="9992" max="9992" width="16.625" style="1" customWidth="1"/>
    <col min="9993" max="9993" width="9" style="1"/>
    <col min="9994" max="9994" width="14.75" style="1" customWidth="1"/>
    <col min="9995" max="10240" width="9" style="1"/>
    <col min="10241" max="10241" width="1" style="1" customWidth="1"/>
    <col min="10242" max="10242" width="19.625" style="1" customWidth="1"/>
    <col min="10243" max="10243" width="14.125" style="1" customWidth="1"/>
    <col min="10244" max="10244" width="15.75" style="1" customWidth="1"/>
    <col min="10245" max="10245" width="10.75" style="1" customWidth="1"/>
    <col min="10246" max="10246" width="16.125" style="1" customWidth="1"/>
    <col min="10247" max="10247" width="11.375" style="1" customWidth="1"/>
    <col min="10248" max="10248" width="16.625" style="1" customWidth="1"/>
    <col min="10249" max="10249" width="9" style="1"/>
    <col min="10250" max="10250" width="14.75" style="1" customWidth="1"/>
    <col min="10251" max="10496" width="9" style="1"/>
    <col min="10497" max="10497" width="1" style="1" customWidth="1"/>
    <col min="10498" max="10498" width="19.625" style="1" customWidth="1"/>
    <col min="10499" max="10499" width="14.125" style="1" customWidth="1"/>
    <col min="10500" max="10500" width="15.75" style="1" customWidth="1"/>
    <col min="10501" max="10501" width="10.75" style="1" customWidth="1"/>
    <col min="10502" max="10502" width="16.125" style="1" customWidth="1"/>
    <col min="10503" max="10503" width="11.375" style="1" customWidth="1"/>
    <col min="10504" max="10504" width="16.625" style="1" customWidth="1"/>
    <col min="10505" max="10505" width="9" style="1"/>
    <col min="10506" max="10506" width="14.75" style="1" customWidth="1"/>
    <col min="10507" max="10752" width="9" style="1"/>
    <col min="10753" max="10753" width="1" style="1" customWidth="1"/>
    <col min="10754" max="10754" width="19.625" style="1" customWidth="1"/>
    <col min="10755" max="10755" width="14.125" style="1" customWidth="1"/>
    <col min="10756" max="10756" width="15.75" style="1" customWidth="1"/>
    <col min="10757" max="10757" width="10.75" style="1" customWidth="1"/>
    <col min="10758" max="10758" width="16.125" style="1" customWidth="1"/>
    <col min="10759" max="10759" width="11.375" style="1" customWidth="1"/>
    <col min="10760" max="10760" width="16.625" style="1" customWidth="1"/>
    <col min="10761" max="10761" width="9" style="1"/>
    <col min="10762" max="10762" width="14.75" style="1" customWidth="1"/>
    <col min="10763" max="11008" width="9" style="1"/>
    <col min="11009" max="11009" width="1" style="1" customWidth="1"/>
    <col min="11010" max="11010" width="19.625" style="1" customWidth="1"/>
    <col min="11011" max="11011" width="14.125" style="1" customWidth="1"/>
    <col min="11012" max="11012" width="15.75" style="1" customWidth="1"/>
    <col min="11013" max="11013" width="10.75" style="1" customWidth="1"/>
    <col min="11014" max="11014" width="16.125" style="1" customWidth="1"/>
    <col min="11015" max="11015" width="11.375" style="1" customWidth="1"/>
    <col min="11016" max="11016" width="16.625" style="1" customWidth="1"/>
    <col min="11017" max="11017" width="9" style="1"/>
    <col min="11018" max="11018" width="14.75" style="1" customWidth="1"/>
    <col min="11019" max="11264" width="9" style="1"/>
    <col min="11265" max="11265" width="1" style="1" customWidth="1"/>
    <col min="11266" max="11266" width="19.625" style="1" customWidth="1"/>
    <col min="11267" max="11267" width="14.125" style="1" customWidth="1"/>
    <col min="11268" max="11268" width="15.75" style="1" customWidth="1"/>
    <col min="11269" max="11269" width="10.75" style="1" customWidth="1"/>
    <col min="11270" max="11270" width="16.125" style="1" customWidth="1"/>
    <col min="11271" max="11271" width="11.375" style="1" customWidth="1"/>
    <col min="11272" max="11272" width="16.625" style="1" customWidth="1"/>
    <col min="11273" max="11273" width="9" style="1"/>
    <col min="11274" max="11274" width="14.75" style="1" customWidth="1"/>
    <col min="11275" max="11520" width="9" style="1"/>
    <col min="11521" max="11521" width="1" style="1" customWidth="1"/>
    <col min="11522" max="11522" width="19.625" style="1" customWidth="1"/>
    <col min="11523" max="11523" width="14.125" style="1" customWidth="1"/>
    <col min="11524" max="11524" width="15.75" style="1" customWidth="1"/>
    <col min="11525" max="11525" width="10.75" style="1" customWidth="1"/>
    <col min="11526" max="11526" width="16.125" style="1" customWidth="1"/>
    <col min="11527" max="11527" width="11.375" style="1" customWidth="1"/>
    <col min="11528" max="11528" width="16.625" style="1" customWidth="1"/>
    <col min="11529" max="11529" width="9" style="1"/>
    <col min="11530" max="11530" width="14.75" style="1" customWidth="1"/>
    <col min="11531" max="11776" width="9" style="1"/>
    <col min="11777" max="11777" width="1" style="1" customWidth="1"/>
    <col min="11778" max="11778" width="19.625" style="1" customWidth="1"/>
    <col min="11779" max="11779" width="14.125" style="1" customWidth="1"/>
    <col min="11780" max="11780" width="15.75" style="1" customWidth="1"/>
    <col min="11781" max="11781" width="10.75" style="1" customWidth="1"/>
    <col min="11782" max="11782" width="16.125" style="1" customWidth="1"/>
    <col min="11783" max="11783" width="11.375" style="1" customWidth="1"/>
    <col min="11784" max="11784" width="16.625" style="1" customWidth="1"/>
    <col min="11785" max="11785" width="9" style="1"/>
    <col min="11786" max="11786" width="14.75" style="1" customWidth="1"/>
    <col min="11787" max="12032" width="9" style="1"/>
    <col min="12033" max="12033" width="1" style="1" customWidth="1"/>
    <col min="12034" max="12034" width="19.625" style="1" customWidth="1"/>
    <col min="12035" max="12035" width="14.125" style="1" customWidth="1"/>
    <col min="12036" max="12036" width="15.75" style="1" customWidth="1"/>
    <col min="12037" max="12037" width="10.75" style="1" customWidth="1"/>
    <col min="12038" max="12038" width="16.125" style="1" customWidth="1"/>
    <col min="12039" max="12039" width="11.375" style="1" customWidth="1"/>
    <col min="12040" max="12040" width="16.625" style="1" customWidth="1"/>
    <col min="12041" max="12041" width="9" style="1"/>
    <col min="12042" max="12042" width="14.75" style="1" customWidth="1"/>
    <col min="12043" max="12288" width="9" style="1"/>
    <col min="12289" max="12289" width="1" style="1" customWidth="1"/>
    <col min="12290" max="12290" width="19.625" style="1" customWidth="1"/>
    <col min="12291" max="12291" width="14.125" style="1" customWidth="1"/>
    <col min="12292" max="12292" width="15.75" style="1" customWidth="1"/>
    <col min="12293" max="12293" width="10.75" style="1" customWidth="1"/>
    <col min="12294" max="12294" width="16.125" style="1" customWidth="1"/>
    <col min="12295" max="12295" width="11.375" style="1" customWidth="1"/>
    <col min="12296" max="12296" width="16.625" style="1" customWidth="1"/>
    <col min="12297" max="12297" width="9" style="1"/>
    <col min="12298" max="12298" width="14.75" style="1" customWidth="1"/>
    <col min="12299" max="12544" width="9" style="1"/>
    <col min="12545" max="12545" width="1" style="1" customWidth="1"/>
    <col min="12546" max="12546" width="19.625" style="1" customWidth="1"/>
    <col min="12547" max="12547" width="14.125" style="1" customWidth="1"/>
    <col min="12548" max="12548" width="15.75" style="1" customWidth="1"/>
    <col min="12549" max="12549" width="10.75" style="1" customWidth="1"/>
    <col min="12550" max="12550" width="16.125" style="1" customWidth="1"/>
    <col min="12551" max="12551" width="11.375" style="1" customWidth="1"/>
    <col min="12552" max="12552" width="16.625" style="1" customWidth="1"/>
    <col min="12553" max="12553" width="9" style="1"/>
    <col min="12554" max="12554" width="14.75" style="1" customWidth="1"/>
    <col min="12555" max="12800" width="9" style="1"/>
    <col min="12801" max="12801" width="1" style="1" customWidth="1"/>
    <col min="12802" max="12802" width="19.625" style="1" customWidth="1"/>
    <col min="12803" max="12803" width="14.125" style="1" customWidth="1"/>
    <col min="12804" max="12804" width="15.75" style="1" customWidth="1"/>
    <col min="12805" max="12805" width="10.75" style="1" customWidth="1"/>
    <col min="12806" max="12806" width="16.125" style="1" customWidth="1"/>
    <col min="12807" max="12807" width="11.375" style="1" customWidth="1"/>
    <col min="12808" max="12808" width="16.625" style="1" customWidth="1"/>
    <col min="12809" max="12809" width="9" style="1"/>
    <col min="12810" max="12810" width="14.75" style="1" customWidth="1"/>
    <col min="12811" max="13056" width="9" style="1"/>
    <col min="13057" max="13057" width="1" style="1" customWidth="1"/>
    <col min="13058" max="13058" width="19.625" style="1" customWidth="1"/>
    <col min="13059" max="13059" width="14.125" style="1" customWidth="1"/>
    <col min="13060" max="13060" width="15.75" style="1" customWidth="1"/>
    <col min="13061" max="13061" width="10.75" style="1" customWidth="1"/>
    <col min="13062" max="13062" width="16.125" style="1" customWidth="1"/>
    <col min="13063" max="13063" width="11.375" style="1" customWidth="1"/>
    <col min="13064" max="13064" width="16.625" style="1" customWidth="1"/>
    <col min="13065" max="13065" width="9" style="1"/>
    <col min="13066" max="13066" width="14.75" style="1" customWidth="1"/>
    <col min="13067" max="13312" width="9" style="1"/>
    <col min="13313" max="13313" width="1" style="1" customWidth="1"/>
    <col min="13314" max="13314" width="19.625" style="1" customWidth="1"/>
    <col min="13315" max="13315" width="14.125" style="1" customWidth="1"/>
    <col min="13316" max="13316" width="15.75" style="1" customWidth="1"/>
    <col min="13317" max="13317" width="10.75" style="1" customWidth="1"/>
    <col min="13318" max="13318" width="16.125" style="1" customWidth="1"/>
    <col min="13319" max="13319" width="11.375" style="1" customWidth="1"/>
    <col min="13320" max="13320" width="16.625" style="1" customWidth="1"/>
    <col min="13321" max="13321" width="9" style="1"/>
    <col min="13322" max="13322" width="14.75" style="1" customWidth="1"/>
    <col min="13323" max="13568" width="9" style="1"/>
    <col min="13569" max="13569" width="1" style="1" customWidth="1"/>
    <col min="13570" max="13570" width="19.625" style="1" customWidth="1"/>
    <col min="13571" max="13571" width="14.125" style="1" customWidth="1"/>
    <col min="13572" max="13572" width="15.75" style="1" customWidth="1"/>
    <col min="13573" max="13573" width="10.75" style="1" customWidth="1"/>
    <col min="13574" max="13574" width="16.125" style="1" customWidth="1"/>
    <col min="13575" max="13575" width="11.375" style="1" customWidth="1"/>
    <col min="13576" max="13576" width="16.625" style="1" customWidth="1"/>
    <col min="13577" max="13577" width="9" style="1"/>
    <col min="13578" max="13578" width="14.75" style="1" customWidth="1"/>
    <col min="13579" max="13824" width="9" style="1"/>
    <col min="13825" max="13825" width="1" style="1" customWidth="1"/>
    <col min="13826" max="13826" width="19.625" style="1" customWidth="1"/>
    <col min="13827" max="13827" width="14.125" style="1" customWidth="1"/>
    <col min="13828" max="13828" width="15.75" style="1" customWidth="1"/>
    <col min="13829" max="13829" width="10.75" style="1" customWidth="1"/>
    <col min="13830" max="13830" width="16.125" style="1" customWidth="1"/>
    <col min="13831" max="13831" width="11.375" style="1" customWidth="1"/>
    <col min="13832" max="13832" width="16.625" style="1" customWidth="1"/>
    <col min="13833" max="13833" width="9" style="1"/>
    <col min="13834" max="13834" width="14.75" style="1" customWidth="1"/>
    <col min="13835" max="14080" width="9" style="1"/>
    <col min="14081" max="14081" width="1" style="1" customWidth="1"/>
    <col min="14082" max="14082" width="19.625" style="1" customWidth="1"/>
    <col min="14083" max="14083" width="14.125" style="1" customWidth="1"/>
    <col min="14084" max="14084" width="15.75" style="1" customWidth="1"/>
    <col min="14085" max="14085" width="10.75" style="1" customWidth="1"/>
    <col min="14086" max="14086" width="16.125" style="1" customWidth="1"/>
    <col min="14087" max="14087" width="11.375" style="1" customWidth="1"/>
    <col min="14088" max="14088" width="16.625" style="1" customWidth="1"/>
    <col min="14089" max="14089" width="9" style="1"/>
    <col min="14090" max="14090" width="14.75" style="1" customWidth="1"/>
    <col min="14091" max="14336" width="9" style="1"/>
    <col min="14337" max="14337" width="1" style="1" customWidth="1"/>
    <col min="14338" max="14338" width="19.625" style="1" customWidth="1"/>
    <col min="14339" max="14339" width="14.125" style="1" customWidth="1"/>
    <col min="14340" max="14340" width="15.75" style="1" customWidth="1"/>
    <col min="14341" max="14341" width="10.75" style="1" customWidth="1"/>
    <col min="14342" max="14342" width="16.125" style="1" customWidth="1"/>
    <col min="14343" max="14343" width="11.375" style="1" customWidth="1"/>
    <col min="14344" max="14344" width="16.625" style="1" customWidth="1"/>
    <col min="14345" max="14345" width="9" style="1"/>
    <col min="14346" max="14346" width="14.75" style="1" customWidth="1"/>
    <col min="14347" max="14592" width="9" style="1"/>
    <col min="14593" max="14593" width="1" style="1" customWidth="1"/>
    <col min="14594" max="14594" width="19.625" style="1" customWidth="1"/>
    <col min="14595" max="14595" width="14.125" style="1" customWidth="1"/>
    <col min="14596" max="14596" width="15.75" style="1" customWidth="1"/>
    <col min="14597" max="14597" width="10.75" style="1" customWidth="1"/>
    <col min="14598" max="14598" width="16.125" style="1" customWidth="1"/>
    <col min="14599" max="14599" width="11.375" style="1" customWidth="1"/>
    <col min="14600" max="14600" width="16.625" style="1" customWidth="1"/>
    <col min="14601" max="14601" width="9" style="1"/>
    <col min="14602" max="14602" width="14.75" style="1" customWidth="1"/>
    <col min="14603" max="14848" width="9" style="1"/>
    <col min="14849" max="14849" width="1" style="1" customWidth="1"/>
    <col min="14850" max="14850" width="19.625" style="1" customWidth="1"/>
    <col min="14851" max="14851" width="14.125" style="1" customWidth="1"/>
    <col min="14852" max="14852" width="15.75" style="1" customWidth="1"/>
    <col min="14853" max="14853" width="10.75" style="1" customWidth="1"/>
    <col min="14854" max="14854" width="16.125" style="1" customWidth="1"/>
    <col min="14855" max="14855" width="11.375" style="1" customWidth="1"/>
    <col min="14856" max="14856" width="16.625" style="1" customWidth="1"/>
    <col min="14857" max="14857" width="9" style="1"/>
    <col min="14858" max="14858" width="14.75" style="1" customWidth="1"/>
    <col min="14859" max="15104" width="9" style="1"/>
    <col min="15105" max="15105" width="1" style="1" customWidth="1"/>
    <col min="15106" max="15106" width="19.625" style="1" customWidth="1"/>
    <col min="15107" max="15107" width="14.125" style="1" customWidth="1"/>
    <col min="15108" max="15108" width="15.75" style="1" customWidth="1"/>
    <col min="15109" max="15109" width="10.75" style="1" customWidth="1"/>
    <col min="15110" max="15110" width="16.125" style="1" customWidth="1"/>
    <col min="15111" max="15111" width="11.375" style="1" customWidth="1"/>
    <col min="15112" max="15112" width="16.625" style="1" customWidth="1"/>
    <col min="15113" max="15113" width="9" style="1"/>
    <col min="15114" max="15114" width="14.75" style="1" customWidth="1"/>
    <col min="15115" max="15360" width="9" style="1"/>
    <col min="15361" max="15361" width="1" style="1" customWidth="1"/>
    <col min="15362" max="15362" width="19.625" style="1" customWidth="1"/>
    <col min="15363" max="15363" width="14.125" style="1" customWidth="1"/>
    <col min="15364" max="15364" width="15.75" style="1" customWidth="1"/>
    <col min="15365" max="15365" width="10.75" style="1" customWidth="1"/>
    <col min="15366" max="15366" width="16.125" style="1" customWidth="1"/>
    <col min="15367" max="15367" width="11.375" style="1" customWidth="1"/>
    <col min="15368" max="15368" width="16.625" style="1" customWidth="1"/>
    <col min="15369" max="15369" width="9" style="1"/>
    <col min="15370" max="15370" width="14.75" style="1" customWidth="1"/>
    <col min="15371" max="15616" width="9" style="1"/>
    <col min="15617" max="15617" width="1" style="1" customWidth="1"/>
    <col min="15618" max="15618" width="19.625" style="1" customWidth="1"/>
    <col min="15619" max="15619" width="14.125" style="1" customWidth="1"/>
    <col min="15620" max="15620" width="15.75" style="1" customWidth="1"/>
    <col min="15621" max="15621" width="10.75" style="1" customWidth="1"/>
    <col min="15622" max="15622" width="16.125" style="1" customWidth="1"/>
    <col min="15623" max="15623" width="11.375" style="1" customWidth="1"/>
    <col min="15624" max="15624" width="16.625" style="1" customWidth="1"/>
    <col min="15625" max="15625" width="9" style="1"/>
    <col min="15626" max="15626" width="14.75" style="1" customWidth="1"/>
    <col min="15627" max="15872" width="9" style="1"/>
    <col min="15873" max="15873" width="1" style="1" customWidth="1"/>
    <col min="15874" max="15874" width="19.625" style="1" customWidth="1"/>
    <col min="15875" max="15875" width="14.125" style="1" customWidth="1"/>
    <col min="15876" max="15876" width="15.75" style="1" customWidth="1"/>
    <col min="15877" max="15877" width="10.75" style="1" customWidth="1"/>
    <col min="15878" max="15878" width="16.125" style="1" customWidth="1"/>
    <col min="15879" max="15879" width="11.375" style="1" customWidth="1"/>
    <col min="15880" max="15880" width="16.625" style="1" customWidth="1"/>
    <col min="15881" max="15881" width="9" style="1"/>
    <col min="15882" max="15882" width="14.75" style="1" customWidth="1"/>
    <col min="15883" max="16128" width="9" style="1"/>
    <col min="16129" max="16129" width="1" style="1" customWidth="1"/>
    <col min="16130" max="16130" width="19.625" style="1" customWidth="1"/>
    <col min="16131" max="16131" width="14.125" style="1" customWidth="1"/>
    <col min="16132" max="16132" width="15.75" style="1" customWidth="1"/>
    <col min="16133" max="16133" width="10.75" style="1" customWidth="1"/>
    <col min="16134" max="16134" width="16.125" style="1" customWidth="1"/>
    <col min="16135" max="16135" width="11.375" style="1" customWidth="1"/>
    <col min="16136" max="16136" width="16.625" style="1" customWidth="1"/>
    <col min="16137" max="16137" width="9" style="1"/>
    <col min="16138" max="16138" width="14.75" style="1" customWidth="1"/>
    <col min="16139" max="16384" width="9" style="1"/>
  </cols>
  <sheetData>
    <row r="1" spans="2:10" ht="21.75" thickBot="1" x14ac:dyDescent="0.5"/>
    <row r="2" spans="2:10" ht="35.25" thickBot="1" x14ac:dyDescent="0.75">
      <c r="B2" s="280" t="s">
        <v>163</v>
      </c>
      <c r="C2" s="281"/>
      <c r="D2" s="281"/>
      <c r="E2" s="281"/>
      <c r="F2" s="282" t="s">
        <v>164</v>
      </c>
      <c r="G2" s="283"/>
    </row>
    <row r="3" spans="2:10" ht="26.25" customHeight="1" x14ac:dyDescent="0.5">
      <c r="B3" s="46" t="s">
        <v>189</v>
      </c>
      <c r="C3" s="2"/>
      <c r="D3" s="2"/>
      <c r="E3" s="3"/>
      <c r="F3" s="4" t="s">
        <v>133</v>
      </c>
      <c r="G3" s="5">
        <v>0</v>
      </c>
    </row>
    <row r="4" spans="2:10" ht="27" customHeight="1" x14ac:dyDescent="0.5">
      <c r="B4" s="284" t="s">
        <v>190</v>
      </c>
      <c r="C4" s="285"/>
      <c r="D4" s="285"/>
      <c r="E4" s="6"/>
      <c r="F4" s="4" t="s">
        <v>134</v>
      </c>
      <c r="G4" s="5">
        <v>0</v>
      </c>
    </row>
    <row r="5" spans="2:10" ht="23.25" x14ac:dyDescent="0.5">
      <c r="B5" s="7" t="s">
        <v>165</v>
      </c>
      <c r="C5" s="8"/>
      <c r="D5" s="9">
        <f>ปร.6!W17</f>
        <v>0</v>
      </c>
      <c r="E5" s="6" t="s">
        <v>166</v>
      </c>
      <c r="F5" s="4" t="s">
        <v>130</v>
      </c>
      <c r="G5" s="10">
        <v>7.0000000000000007E-2</v>
      </c>
    </row>
    <row r="6" spans="2:10" ht="32.25" customHeight="1" x14ac:dyDescent="0.5">
      <c r="B6" s="11" t="s">
        <v>167</v>
      </c>
      <c r="C6" s="286" t="s">
        <v>168</v>
      </c>
      <c r="D6" s="286"/>
      <c r="E6" s="6"/>
      <c r="F6" s="4" t="s">
        <v>169</v>
      </c>
      <c r="G6" s="5">
        <v>7.0000000000000007E-2</v>
      </c>
    </row>
    <row r="7" spans="2:10" ht="16.5" customHeight="1" thickBot="1" x14ac:dyDescent="0.55000000000000004">
      <c r="B7" s="12"/>
      <c r="C7" s="8"/>
      <c r="D7" s="8"/>
      <c r="E7" s="6"/>
      <c r="F7" s="13"/>
      <c r="G7" s="14"/>
      <c r="I7" s="45"/>
      <c r="J7" s="45"/>
    </row>
    <row r="8" spans="2:10" ht="22.5" thickTop="1" x14ac:dyDescent="0.5">
      <c r="B8" s="15" t="s">
        <v>170</v>
      </c>
      <c r="C8" s="16">
        <f>IF(C9&lt;499999,500000,VLOOKUP(C9,factor_table,1,TRUE))</f>
        <v>500000</v>
      </c>
      <c r="D8" s="17" t="s">
        <v>171</v>
      </c>
      <c r="E8" s="6"/>
      <c r="F8" s="18" t="s">
        <v>127</v>
      </c>
      <c r="G8" s="19" t="s">
        <v>125</v>
      </c>
      <c r="I8" s="45">
        <v>18000</v>
      </c>
      <c r="J8" s="45">
        <v>29600</v>
      </c>
    </row>
    <row r="9" spans="2:10" ht="22.5" thickBot="1" x14ac:dyDescent="0.55000000000000004">
      <c r="B9" s="20" t="s">
        <v>172</v>
      </c>
      <c r="C9" s="21">
        <f>D5</f>
        <v>0</v>
      </c>
      <c r="D9" s="8" t="s">
        <v>173</v>
      </c>
      <c r="E9" s="6"/>
      <c r="F9" s="22" t="s">
        <v>174</v>
      </c>
      <c r="G9" s="23"/>
      <c r="I9" s="45">
        <v>24000</v>
      </c>
      <c r="J9" s="45">
        <v>39800</v>
      </c>
    </row>
    <row r="10" spans="2:10" ht="22.5" thickTop="1" x14ac:dyDescent="0.5">
      <c r="B10" s="24" t="s">
        <v>175</v>
      </c>
      <c r="C10" s="25">
        <f>IF(C9&gt;500000001,500000001,INDEX(factor_table,MATCH(C8,factor_table,0)+1,1))</f>
        <v>1000000</v>
      </c>
      <c r="D10" s="26" t="s">
        <v>176</v>
      </c>
      <c r="E10" s="6"/>
      <c r="F10" s="27">
        <v>500000</v>
      </c>
      <c r="G10" s="28">
        <v>1.3090999999999999</v>
      </c>
      <c r="I10" s="45">
        <v>20000</v>
      </c>
      <c r="J10" s="45">
        <f>J9-((J9-J8)*(I10-I8)/(I9-I10))</f>
        <v>34700</v>
      </c>
    </row>
    <row r="11" spans="2:10" ht="21.75" x14ac:dyDescent="0.5">
      <c r="B11" s="12"/>
      <c r="C11" s="8"/>
      <c r="D11" s="8"/>
      <c r="E11" s="6"/>
      <c r="F11" s="27">
        <v>1000000</v>
      </c>
      <c r="G11" s="29">
        <v>1.3067</v>
      </c>
    </row>
    <row r="12" spans="2:10" ht="21.75" x14ac:dyDescent="0.5">
      <c r="B12" s="30" t="s">
        <v>177</v>
      </c>
      <c r="C12" s="31">
        <f>VLOOKUP(C8,$F$10:$G$33,2,FALSE)</f>
        <v>1.3090999999999999</v>
      </c>
      <c r="D12" s="8" t="s">
        <v>178</v>
      </c>
      <c r="E12" s="6"/>
      <c r="F12" s="27">
        <v>2000000</v>
      </c>
      <c r="G12" s="32">
        <v>1.3050999999999999</v>
      </c>
    </row>
    <row r="13" spans="2:10" ht="22.5" thickBot="1" x14ac:dyDescent="0.55000000000000004">
      <c r="B13" s="30" t="s">
        <v>179</v>
      </c>
      <c r="C13" s="31">
        <f>VLOOKUP(C10,$F$10:$G$33,2,FALSE)</f>
        <v>1.3067</v>
      </c>
      <c r="D13" s="8" t="s">
        <v>180</v>
      </c>
      <c r="E13" s="6"/>
      <c r="F13" s="27">
        <v>5000000</v>
      </c>
      <c r="G13" s="32">
        <v>1.302</v>
      </c>
    </row>
    <row r="14" spans="2:10" ht="27.75" thickTop="1" thickBot="1" x14ac:dyDescent="0.6">
      <c r="B14" s="20" t="s">
        <v>167</v>
      </c>
      <c r="C14" s="33">
        <f>ROUND(C12-(((C12-C13)*(C9-C8))/(C10-C8)),4)</f>
        <v>1.3115000000000001</v>
      </c>
      <c r="D14" s="34" t="s">
        <v>181</v>
      </c>
      <c r="E14" s="6"/>
      <c r="F14" s="27">
        <v>10000000</v>
      </c>
      <c r="G14" s="32">
        <v>1.296</v>
      </c>
    </row>
    <row r="15" spans="2:10" ht="22.5" thickTop="1" x14ac:dyDescent="0.5">
      <c r="B15" s="12"/>
      <c r="C15" s="8"/>
      <c r="D15" s="34"/>
      <c r="E15" s="6"/>
      <c r="F15" s="27">
        <v>15000000</v>
      </c>
      <c r="G15" s="32">
        <v>1.2611000000000001</v>
      </c>
    </row>
    <row r="16" spans="2:10" ht="23.25" x14ac:dyDescent="0.5">
      <c r="B16" s="30" t="s">
        <v>182</v>
      </c>
      <c r="C16" s="35">
        <f>C9*C14</f>
        <v>0</v>
      </c>
      <c r="D16" s="8"/>
      <c r="E16" s="6"/>
      <c r="F16" s="27">
        <v>20000000</v>
      </c>
      <c r="G16" s="32">
        <v>1.2535000000000001</v>
      </c>
    </row>
    <row r="17" spans="2:7" ht="23.25" x14ac:dyDescent="0.5">
      <c r="B17" s="287" t="s">
        <v>183</v>
      </c>
      <c r="C17" s="288"/>
      <c r="D17" s="288"/>
      <c r="E17" s="289"/>
      <c r="F17" s="27">
        <v>25000000</v>
      </c>
      <c r="G17" s="32">
        <v>1.2264999999999999</v>
      </c>
    </row>
    <row r="18" spans="2:7" ht="21.75" x14ac:dyDescent="0.5">
      <c r="B18" s="12"/>
      <c r="C18" s="8"/>
      <c r="D18" s="8"/>
      <c r="E18" s="6"/>
      <c r="F18" s="27">
        <v>30000000</v>
      </c>
      <c r="G18" s="32">
        <v>1.2181</v>
      </c>
    </row>
    <row r="19" spans="2:7" ht="21.75" x14ac:dyDescent="0.5">
      <c r="B19" s="12"/>
      <c r="C19" s="8"/>
      <c r="D19" s="8"/>
      <c r="E19" s="6"/>
      <c r="F19" s="27">
        <v>40000000</v>
      </c>
      <c r="G19" s="32">
        <v>1.2177</v>
      </c>
    </row>
    <row r="20" spans="2:7" ht="21.75" x14ac:dyDescent="0.5">
      <c r="B20" s="12"/>
      <c r="C20" s="17" t="s">
        <v>183</v>
      </c>
      <c r="D20" s="8"/>
      <c r="E20" s="6"/>
      <c r="F20" s="27">
        <v>50000000</v>
      </c>
      <c r="G20" s="32">
        <v>1.2176</v>
      </c>
    </row>
    <row r="21" spans="2:7" ht="21.75" x14ac:dyDescent="0.5">
      <c r="B21" s="12"/>
      <c r="C21" s="8" t="s">
        <v>183</v>
      </c>
      <c r="D21" s="8"/>
      <c r="E21" s="6"/>
      <c r="F21" s="27">
        <v>60000000</v>
      </c>
      <c r="G21" s="32">
        <v>1.2078</v>
      </c>
    </row>
    <row r="22" spans="2:7" ht="21.75" x14ac:dyDescent="0.5">
      <c r="B22" s="12"/>
      <c r="C22" s="8" t="s">
        <v>183</v>
      </c>
      <c r="D22" s="8"/>
      <c r="E22" s="6"/>
      <c r="F22" s="27">
        <v>70000000</v>
      </c>
      <c r="G22" s="32">
        <v>1.2067000000000001</v>
      </c>
    </row>
    <row r="23" spans="2:7" ht="23.25" x14ac:dyDescent="0.5">
      <c r="B23" s="36"/>
      <c r="C23" s="37" t="s">
        <v>183</v>
      </c>
      <c r="D23" s="34"/>
      <c r="E23" s="6"/>
      <c r="F23" s="27">
        <v>80000000</v>
      </c>
      <c r="G23" s="32">
        <v>1.2067000000000001</v>
      </c>
    </row>
    <row r="24" spans="2:7" ht="21.75" x14ac:dyDescent="0.5">
      <c r="B24" s="12"/>
      <c r="C24" s="8" t="s">
        <v>183</v>
      </c>
      <c r="D24" s="8"/>
      <c r="E24" s="6"/>
      <c r="F24" s="27">
        <v>90000000</v>
      </c>
      <c r="G24" s="32">
        <v>1.2065999999999999</v>
      </c>
    </row>
    <row r="25" spans="2:7" ht="21.75" x14ac:dyDescent="0.5">
      <c r="B25" s="12"/>
      <c r="C25" s="8"/>
      <c r="D25" s="8"/>
      <c r="E25" s="38"/>
      <c r="F25" s="27">
        <v>100000000</v>
      </c>
      <c r="G25" s="32">
        <v>1.2065999999999999</v>
      </c>
    </row>
    <row r="26" spans="2:7" ht="21.75" x14ac:dyDescent="0.5">
      <c r="B26" s="12"/>
      <c r="C26" s="8"/>
      <c r="D26" s="8"/>
      <c r="E26" s="6"/>
      <c r="F26" s="27">
        <v>150000000</v>
      </c>
      <c r="G26" s="32">
        <v>1.2039</v>
      </c>
    </row>
    <row r="27" spans="2:7" ht="23.25" x14ac:dyDescent="0.5">
      <c r="B27" s="12"/>
      <c r="C27" s="8"/>
      <c r="D27" s="8"/>
      <c r="E27" s="39" t="s">
        <v>183</v>
      </c>
      <c r="F27" s="27">
        <v>200000000</v>
      </c>
      <c r="G27" s="32">
        <v>1.2039</v>
      </c>
    </row>
    <row r="28" spans="2:7" ht="21.75" x14ac:dyDescent="0.5">
      <c r="B28" s="12"/>
      <c r="C28" s="8"/>
      <c r="D28" s="8"/>
      <c r="E28" s="6"/>
      <c r="F28" s="27">
        <v>250000000</v>
      </c>
      <c r="G28" s="32">
        <v>1.2031000000000001</v>
      </c>
    </row>
    <row r="29" spans="2:7" ht="21.75" x14ac:dyDescent="0.5">
      <c r="B29" s="12"/>
      <c r="C29" s="8"/>
      <c r="D29" s="8"/>
      <c r="E29" s="38"/>
      <c r="F29" s="27">
        <v>300000000</v>
      </c>
      <c r="G29" s="32">
        <v>1.1969000000000001</v>
      </c>
    </row>
    <row r="30" spans="2:7" ht="21.75" x14ac:dyDescent="0.5">
      <c r="B30" s="12"/>
      <c r="C30" s="8"/>
      <c r="D30" s="8"/>
      <c r="E30" s="6"/>
      <c r="F30" s="27">
        <v>350000000</v>
      </c>
      <c r="G30" s="32">
        <v>1.1883999999999999</v>
      </c>
    </row>
    <row r="31" spans="2:7" ht="21.75" x14ac:dyDescent="0.5">
      <c r="B31" s="12"/>
      <c r="C31" s="8"/>
      <c r="D31" s="8"/>
      <c r="E31" s="38"/>
      <c r="F31" s="27">
        <v>400000000</v>
      </c>
      <c r="G31" s="32">
        <v>1.1877</v>
      </c>
    </row>
    <row r="32" spans="2:7" ht="21.75" x14ac:dyDescent="0.5">
      <c r="B32" s="12"/>
      <c r="C32" s="8"/>
      <c r="D32" s="8"/>
      <c r="E32" s="6"/>
      <c r="F32" s="27">
        <v>500000000</v>
      </c>
      <c r="G32" s="32">
        <v>1.1871</v>
      </c>
    </row>
    <row r="33" spans="2:7" ht="21.75" x14ac:dyDescent="0.5">
      <c r="B33" s="40"/>
      <c r="C33" s="41"/>
      <c r="D33" s="41"/>
      <c r="E33" s="42"/>
      <c r="F33" s="43">
        <v>500000001</v>
      </c>
      <c r="G33" s="32">
        <v>1.1805000000000001</v>
      </c>
    </row>
    <row r="34" spans="2:7" x14ac:dyDescent="0.45">
      <c r="G34" s="1" t="s">
        <v>183</v>
      </c>
    </row>
    <row r="53" spans="8:10" ht="50.25" customHeight="1" x14ac:dyDescent="0.45"/>
    <row r="54" spans="8:10" ht="50.25" customHeight="1" x14ac:dyDescent="0.45"/>
    <row r="55" spans="8:10" ht="50.25" customHeight="1" x14ac:dyDescent="0.45"/>
    <row r="64" spans="8:10" x14ac:dyDescent="0.45">
      <c r="H64" s="44"/>
      <c r="I64" s="44"/>
      <c r="J64" s="44"/>
    </row>
    <row r="65" spans="8:10" x14ac:dyDescent="0.45">
      <c r="H65" s="44"/>
      <c r="I65" s="44"/>
      <c r="J65" s="44"/>
    </row>
    <row r="66" spans="8:10" x14ac:dyDescent="0.45">
      <c r="H66" s="44"/>
      <c r="I66" s="44"/>
      <c r="J66" s="44"/>
    </row>
    <row r="67" spans="8:10" x14ac:dyDescent="0.45">
      <c r="H67" s="44"/>
      <c r="I67" s="44"/>
      <c r="J67" s="44"/>
    </row>
    <row r="68" spans="8:10" x14ac:dyDescent="0.45">
      <c r="H68" s="44"/>
      <c r="I68" s="44"/>
      <c r="J68" s="44"/>
    </row>
    <row r="69" spans="8:10" x14ac:dyDescent="0.45">
      <c r="H69" s="44"/>
      <c r="I69" s="44"/>
      <c r="J69" s="44"/>
    </row>
  </sheetData>
  <mergeCells count="5">
    <mergeCell ref="B2:E2"/>
    <mergeCell ref="F2:G2"/>
    <mergeCell ref="B4:D4"/>
    <mergeCell ref="C6:D6"/>
    <mergeCell ref="B17:E17"/>
  </mergeCells>
  <pageMargins left="0.34" right="0.17" top="0.59" bottom="0.51" header="0.5" footer="0.3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ปร.6</vt:lpstr>
      <vt:lpstr>ปร.5 (ก)</vt:lpstr>
      <vt:lpstr>ปร.5 (ข)</vt:lpstr>
      <vt:lpstr>ปร.4 (พ)</vt:lpstr>
      <vt:lpstr>ปร.4 (สรุป)</vt:lpstr>
      <vt:lpstr>ปร.4 (รวม)</vt:lpstr>
      <vt:lpstr>ค่าF. ปี66</vt:lpstr>
      <vt:lpstr>factor_table</vt:lpstr>
      <vt:lpstr>'ค่าF. ปี66'!Print_Area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ImUser</cp:lastModifiedBy>
  <cp:lastPrinted>2025-08-22T01:38:22Z</cp:lastPrinted>
  <dcterms:created xsi:type="dcterms:W3CDTF">2021-10-06T01:36:45Z</dcterms:created>
  <dcterms:modified xsi:type="dcterms:W3CDTF">2025-09-15T03:18:55Z</dcterms:modified>
</cp:coreProperties>
</file>